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hidePivotFieldList="1"/>
  <mc:AlternateContent xmlns:mc="http://schemas.openxmlformats.org/markup-compatibility/2006">
    <mc:Choice Requires="x15">
      <x15ac:absPath xmlns:x15ac="http://schemas.microsoft.com/office/spreadsheetml/2010/11/ac" url="J:\sprawy komórek zaangażowanych we wdrażanie FUE\DOI\OIK\Komitet Sterujący\12.Sprawozdawczość z koordynacji\Sprawozdanie za 2020 r\robocze\DBZ - regiony\załączniki - wersje ostateczne\"/>
    </mc:Choice>
  </mc:AlternateContent>
  <xr:revisionPtr revIDLastSave="0" documentId="13_ncr:1_{81865435-425D-437E-9B01-6709FF854BA9}" xr6:coauthVersionLast="46" xr6:coauthVersionMax="46" xr10:uidLastSave="{00000000-0000-0000-0000-000000000000}"/>
  <bookViews>
    <workbookView xWindow="28680" yWindow="-120" windowWidth="29040" windowHeight="15840" tabRatio="866" activeTab="5" xr2:uid="{00000000-000D-0000-FFFF-FFFF00000000}"/>
  </bookViews>
  <sheets>
    <sheet name="PD_alokacja" sheetId="6" r:id="rId1"/>
    <sheet name="lubuskie_PD" sheetId="1" r:id="rId2"/>
    <sheet name="lubuskie_REALIZACJA_K" sheetId="2" r:id="rId3"/>
    <sheet name="lubuskie_REALIZACJA_P" sheetId="5" r:id="rId4"/>
    <sheet name="LK projekty COVID " sheetId="7" r:id="rId5"/>
    <sheet name="LK_efekty i ewaluacje_KE" sheetId="9" r:id="rId6"/>
  </sheets>
  <externalReferences>
    <externalReference r:id="rId7"/>
    <externalReference r:id="rId8"/>
  </externalReferences>
  <definedNames>
    <definedName name="_xlnm._FilterDatabase" localSheetId="4" hidden="1">'LK projekty COVID '!$A$4:$Z$27</definedName>
    <definedName name="_xlnm._FilterDatabase" localSheetId="1" hidden="1">lubuskie_PD!$A$5:$L$25</definedName>
    <definedName name="_xlnm._FilterDatabase" localSheetId="2" hidden="1">lubuskie_REALIZACJA_K!$A$5:$L$22</definedName>
    <definedName name="_xlnm._FilterDatabase" localSheetId="3" hidden="1">lubuskie_REALIZACJA_P!$A$7:$J$7</definedName>
    <definedName name="_xlnm.Print_Area" localSheetId="1">lubuskie_PD!$A$1:$L$25</definedName>
    <definedName name="_xlnm.Print_Area" localSheetId="2">lubuskie_REALIZACJA_K!$A$1:$N$22</definedName>
    <definedName name="_xlnm.Print_Area" localSheetId="3">lubuskie_REALIZACJA_P!$A$1:$L$14</definedName>
    <definedName name="_xlnm.Print_Area" localSheetId="0">PD_alokacja!$A$1:$R$20</definedName>
    <definedName name="PO">'[1]Informacje ogólne'!$K$118:$K$154</definedName>
    <definedName name="skrot">#REF!</definedName>
    <definedName name="skroty_PI" localSheetId="1">#REF!</definedName>
    <definedName name="skroty_PI">'[2]Informacje ogólne'!$N$104:$N$109</definedName>
    <definedName name="skroty_PP" localSheetId="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8" i="2" l="1"/>
  <c r="F17" i="2"/>
  <c r="F16" i="2"/>
  <c r="U10" i="7" l="1"/>
  <c r="Q9" i="7"/>
  <c r="Q8" i="7"/>
  <c r="E12" i="2" l="1"/>
  <c r="F13" i="2" l="1"/>
  <c r="F15" i="2" l="1"/>
  <c r="F14" i="2"/>
  <c r="K10" i="6" l="1"/>
  <c r="I10" i="6"/>
  <c r="N10" i="6" s="1"/>
  <c r="K9" i="6"/>
  <c r="I9" i="6" s="1"/>
  <c r="N9" i="6" s="1"/>
  <c r="K8" i="6"/>
  <c r="I8" i="6" s="1"/>
  <c r="N8" i="6" s="1"/>
  <c r="K7" i="6"/>
  <c r="I7" i="6" s="1"/>
  <c r="N7" i="6" s="1"/>
  <c r="F11" i="2"/>
  <c r="F10" i="2"/>
  <c r="F9" i="2"/>
  <c r="F8" i="2"/>
  <c r="F7" i="2"/>
</calcChain>
</file>

<file path=xl/sharedStrings.xml><?xml version="1.0" encoding="utf-8"?>
<sst xmlns="http://schemas.openxmlformats.org/spreadsheetml/2006/main" count="602" uniqueCount="323">
  <si>
    <t>Czy nabór poświęcony tylko obszarowi zdrowie? [T/N]</t>
  </si>
  <si>
    <t>nr naboru w Planie działań uzgodnionym na Komitecie Sterującym ds. koordynacji interwencji EFSI w sekotrze zdrowia [jeśli uzgadniano na KS]</t>
  </si>
  <si>
    <t>Nr Priorytetu Inwestycyjnego</t>
  </si>
  <si>
    <t>Nr konkursu w PD/
Nr projektu pozakonkursowego  w PD</t>
  </si>
  <si>
    <t>konkurs/pozakonkursowy</t>
  </si>
  <si>
    <t>Nr narzędzia w Policy Paper</t>
  </si>
  <si>
    <t>Przedmiot konkursu/ Tytuł projektu pozakonkursowego</t>
  </si>
  <si>
    <t xml:space="preserve"> wkład UE [PLN]</t>
  </si>
  <si>
    <t>wkład krajowy [PLN]</t>
  </si>
  <si>
    <t>Planowany termin ogłoszenia konkursu/ złożenia wniosku o dofinansowanie dla projektu pozakonkursowego</t>
  </si>
  <si>
    <t>Uchwała KS</t>
  </si>
  <si>
    <t>Posiedzenie KS</t>
  </si>
  <si>
    <t>Link do naboru - na stronie www.funduszeeuropejskie.gov.pl</t>
  </si>
  <si>
    <t>Jeżeli w kolumnie 7 wskazano NIE  - czy wyodrębniono odrębą alokację w ramach naboru na obszar zdrowia? Jeśli tak proszę podać:
- budżet naboru -UE
- budżet naboru - wkład krajowy
budżet naboru - ogółem</t>
  </si>
  <si>
    <t>Numer naboru z 
SL 2014</t>
  </si>
  <si>
    <t>Liczba umów o dofinansowanie zawartych od uruchomienia programu (nie wliczając rozwiązanych umów)</t>
  </si>
  <si>
    <t>Wkład UE w ramach zawartych umów o dofinansowanie</t>
  </si>
  <si>
    <t>Wydatki kwalifikowalne w ramach zawartych umów o dofinansownie</t>
  </si>
  <si>
    <t>Wydatki ogółem w ramach zawartych umów o dofinansowanie</t>
  </si>
  <si>
    <t>Numer projektu z 
SL 2014</t>
  </si>
  <si>
    <t>Link do naboru - na stronie www.funduszeeuropejskie.gov.pl - [jeśli dotyczy]</t>
  </si>
  <si>
    <t>Data zawarcia umowy o dofinansowanie</t>
  </si>
  <si>
    <t>Data złożenia wniosku o dofinansowanie</t>
  </si>
  <si>
    <t xml:space="preserve">Nazwa Beneficjenta </t>
  </si>
  <si>
    <t>Tytuł projektu</t>
  </si>
  <si>
    <t>Wydatki ogółem [PLN]</t>
  </si>
  <si>
    <t>Wydatki kwalifikowalne [PLN]</t>
  </si>
  <si>
    <t>Wkład UE [PLN]</t>
  </si>
  <si>
    <t>Tab. 4 Wykaz projektów pozakonkursowych realizowanych w ramach RPO dotyczących obszaru zdrowia.</t>
  </si>
  <si>
    <t>Nazwa Programu:</t>
  </si>
  <si>
    <t>Budżet naboru 
UE</t>
  </si>
  <si>
    <t>Budżet naboru 
wkład krajowy</t>
  </si>
  <si>
    <t>Budżet naboru 
ogółem</t>
  </si>
  <si>
    <t>PI 8vi</t>
  </si>
  <si>
    <t>K</t>
  </si>
  <si>
    <t>Narzędzie 5</t>
  </si>
  <si>
    <t>IV posiedzenie KS</t>
  </si>
  <si>
    <t>Narzędzie 3</t>
  </si>
  <si>
    <t>Narzędzie 2</t>
  </si>
  <si>
    <t>VII posiedzenie KS</t>
  </si>
  <si>
    <t>PI 9a</t>
  </si>
  <si>
    <t>IV kw. 2016</t>
  </si>
  <si>
    <t>X posiedzenie KS</t>
  </si>
  <si>
    <t>PI 2c</t>
  </si>
  <si>
    <t>IV kw. 2017</t>
  </si>
  <si>
    <t>P</t>
  </si>
  <si>
    <t>Regionalny Program Operacyjny – Lubuskie 2020</t>
  </si>
  <si>
    <t>RPO WLB.9.K.1.</t>
  </si>
  <si>
    <t>Narzędzie 17</t>
  </si>
  <si>
    <t>Inwestycje w infrastrukturę zdrowotną, podmiotów leczniczych świadczących usługi w zakresie opieki geriatrycznej, długoterminowej, paliatywnej i hospicyjnej.</t>
  </si>
  <si>
    <t>IV kwartał 2015</t>
  </si>
  <si>
    <t>43/2015</t>
  </si>
  <si>
    <t>III posiedzenie KS</t>
  </si>
  <si>
    <t>RPO WLB.6.K.2.</t>
  </si>
  <si>
    <t>Wdrożenie programów zdrowotnych  ukierunkowanych  na wykrywanie i zapobieganie  nowotworom złośliwym jelita grubego, szyjki macicy, piersi, w tym działania zwiększające zgłaszalność na badania profilaktyczne</t>
  </si>
  <si>
    <t>7/2016</t>
  </si>
  <si>
    <t>RPO WLB.9.K.2</t>
  </si>
  <si>
    <t>I kw. 2016</t>
  </si>
  <si>
    <t>RPO WLB.2.K.1</t>
  </si>
  <si>
    <t>Wsparcie dla e-zdrowia</t>
  </si>
  <si>
    <t>III kw. 2016</t>
  </si>
  <si>
    <t>35/2016</t>
  </si>
  <si>
    <t>RPO WLB.6.K.1</t>
  </si>
  <si>
    <t>Program polityki zdrowotnej wczesnego wykrywania i zapobiegania cukrzycy oraz jej powikłaniom wśród osób w wieku aktywności zawodowej, zamieszkujących teren województwa lubuskiego</t>
  </si>
  <si>
    <t>47/2016</t>
  </si>
  <si>
    <t>VIII posiedzenie KS</t>
  </si>
  <si>
    <t>RPO WLB.9.P.1</t>
  </si>
  <si>
    <t>Narzędzie 13</t>
  </si>
  <si>
    <t>Rozbudowa Wielospecjalistycznego Szpitala Wojewódzkiego w Gorzowie Wlkp. Sp. z o.o. o Ośrodek Radioterapii, w celu zwiększenia dostępności do wysokiej jakości usług zdrowotnych w obszarze chorób nowotworowych</t>
  </si>
  <si>
    <t xml:space="preserve"> 2016.IV </t>
  </si>
  <si>
    <t>63/2016</t>
  </si>
  <si>
    <t>RPO WLB.9.P.2</t>
  </si>
  <si>
    <t>Narzędzie 16</t>
  </si>
  <si>
    <t>Utworzenie Centrum Zdrowia Matki i Dziecka w Wojewódzkim Szpitali Klinicznym im. Karola Marcinkowskiego w Zielonej Górze Sp. z o.o.</t>
  </si>
  <si>
    <t>RPO WLB.9.P.3</t>
  </si>
  <si>
    <t>Lubuskie Młode i Zdrowe: Modernizacja poprzez rozbudowę bloku operacyjnego Wielospecjalistycznego Szpitala SPZOZ w Nowej Soli</t>
  </si>
  <si>
    <t>RPO WLB.6.K.3</t>
  </si>
  <si>
    <t>Program polityki zdrowotnej dla województwa lubuskiego skierowany do osób pracujących i powracających do pracy w zakresie rehabilitacji medycznej schorzeń układu ruchu i obwodowego układu nerwowego związanych ze sposobem wykonywania pracy</t>
  </si>
  <si>
    <t>34/2017/XIII</t>
  </si>
  <si>
    <t>XIII posiedzenie KS</t>
  </si>
  <si>
    <t>RPLB.02.01.01-IZ.00-08-K01/16</t>
  </si>
  <si>
    <t>https://www.funduszeeuropejskie.gov.pl/nabory/ogloszenie-o-konkursie-nr-rplb020100-iz00-08-k0116-21-rozwoj-spoleczenstwa-informacyjnego/</t>
  </si>
  <si>
    <t>T</t>
  </si>
  <si>
    <t>nd</t>
  </si>
  <si>
    <t>RPLB.06.07.00-IZ.00-08-K01/16</t>
  </si>
  <si>
    <t>https://www.funduszeeuropejskie.gov.pl/nabory/67-profilaktyka-i-rehabilitacja-zdrowotna-osob-pracujacych-i-powracajacych-do-pracy-oraz-wspieranie-zdrowych-i-bezpiecznych-miejsc-pracy/</t>
  </si>
  <si>
    <t>RPLB.06.07.00-IZ.00-08-K01/17</t>
  </si>
  <si>
    <t>RPLB.09.01.01-IZ.00-08-K01/16</t>
  </si>
  <si>
    <t>https://www.funduszeeuropejskie.gov.pl/nabory/91-infrastruktura-zdrowotna-i-uslug-spolecznych-911-infrastruktura-zdrowotna-i-uslug-spolecznych-projekty-realizowane-poza-formula-zit/</t>
  </si>
  <si>
    <t>RPLB.09.01.02-IZ.00-08-K01/15</t>
  </si>
  <si>
    <t>https://www.funduszeeuropejskie.gov.pl/nabory/91-infrastruktura-zdrowotna-i-uslug-spolecznych-912-infrastruktura-zdrowotna-i-uslug-spolecznych-zit-zielona-gora/#wynikiNaboru</t>
  </si>
  <si>
    <t>*W kolumnach nr 5 i 6 wskazano wyłącznie wartości wchodzące w skład dofinansowania - nie wskazywano kwot wymaganego wkładu własnego.</t>
  </si>
  <si>
    <t>RPLB.09.01.01-08-0003/16</t>
  </si>
  <si>
    <t>WIELOSPECJALISTYCZNY SZPITAL WOJEWÓDZKI W GORZOWIE WLKP. SPÓŁKA Z OGRANICZONĄ ODPOWIEDZIALNOŚCIĄ</t>
  </si>
  <si>
    <t>Rozbudowa Wielospecjalistycznego Szpitala Wojewódzkiego w Gorzowie Wlkp. spółka z ograniczoną odpowiedzialnością o Ośrodek Radioterapii, w celu zwiększenia dostępności do wysokiej jakości usług zdrowotnych w obszarze chorób nowotworowych</t>
  </si>
  <si>
    <t>RPLB.09.01.01-08-0004/16</t>
  </si>
  <si>
    <t>SZPITAL UNIWERSYTECKI IM. KAROLA MARCINKOWSKIEGO W ZIELONEJ GÓRZE SP. Z O.O.</t>
  </si>
  <si>
    <t xml:space="preserve">Utworzenie Centrum Zdrowia Matki i Dziecka w Szpitalu Uniwersyteckim im. Karola Marcinkowskiego w Zielonej Górze Sp. z o.o. </t>
  </si>
  <si>
    <t>Narzędzie 26_x000D_, Narzędzie 27</t>
  </si>
  <si>
    <t>RPO WLB.6.K.5</t>
  </si>
  <si>
    <t xml:space="preserve">II kw. 2018  </t>
  </si>
  <si>
    <t>23/2018/O</t>
  </si>
  <si>
    <t>tryb obiegowy</t>
  </si>
  <si>
    <t>RPO WLB.6.K.4</t>
  </si>
  <si>
    <t>Profilaktyka nowotworów złośliwych jelita grubego, szyjki macicy, piersi, w tym działania zwiększające zgłaszalność na badania profilaktyczne</t>
  </si>
  <si>
    <t xml:space="preserve">IV kw. 2018  </t>
  </si>
  <si>
    <t>III kwartał 2018</t>
  </si>
  <si>
    <t>40/2018/O</t>
  </si>
  <si>
    <t>RPO WLB.6.K.6</t>
  </si>
  <si>
    <t>IV kwartał 2018</t>
  </si>
  <si>
    <t>56/2018/O</t>
  </si>
  <si>
    <t>RPLB.06.07.00-IZ.00-08-K01/18</t>
  </si>
  <si>
    <t>RPLB.06.07.00-IZ.00-08-K02/18</t>
  </si>
  <si>
    <t>RPLB.06.07.00-IZ.00-08-K03/18</t>
  </si>
  <si>
    <t>https://www.funduszeeuropejskie.gov.pl/nabory/67-profilaktyka-i-rehabilitacja-zdrowotna-osob-pracujacych-i-powracajacych-do-pracy-oraz-wspieranie-zdrowych-i-bezpiecznych-miejsc-pracy-2/</t>
  </si>
  <si>
    <t>https://www.funduszeeuropejskie.gov.pl/nabory/67-profilaktyka-i-rehabilitacja-zdrowotna-osob-pracujacych-i-powracajacych-do-pracy-oraz-wspieranie-zdrowych-i-bezpiecznych-miejsc-pracy-3/</t>
  </si>
  <si>
    <t>https://www.funduszeeuropejskie.gov.pl/nabory/67-profilaktyka-i-rehabilitacja-zdrowotna-osob-pracujacych-i-powracajacych-do-pracy-oraz-wspieranie-zdrowych-i-bezpiecznych-miejsc-pracy-1/</t>
  </si>
  <si>
    <t>RPLB.09.01.01-08-0001/18-00</t>
  </si>
  <si>
    <t>WIELOSPECJALISTYCZNY SZPITAL SAMODZIELNY PUBLICZNY ZAKŁAD OPIEKI ZDROWOTNEJ W NOWEJ SOLI</t>
  </si>
  <si>
    <t>Tabela 1: Alokacja w ramach  Regionalnego Programu Operacyjnego – Lubuskie 2020 przeznaczona na obszar zdrowie</t>
  </si>
  <si>
    <t>Wsparcie UE [euro]</t>
  </si>
  <si>
    <t>Krajowe środki publiczne [euro]</t>
  </si>
  <si>
    <t>Krajowe środki prywatne [euro]</t>
  </si>
  <si>
    <t>Miejsce na komentarz (m.in. w zakresie ewentualnych zmian alokacji przy okazji zmian w RPO itp.)</t>
  </si>
  <si>
    <t>9 = [10+11+12]</t>
  </si>
  <si>
    <t>14 = [7+8+9+13]</t>
  </si>
  <si>
    <t>Działanie - kod</t>
  </si>
  <si>
    <t>Działanie - nazwa</t>
  </si>
  <si>
    <t>Poddziałanie - kod</t>
  </si>
  <si>
    <t>Poddziałanie - nazwa</t>
  </si>
  <si>
    <t>Kategoria interwencji</t>
  </si>
  <si>
    <t>Nr priorytetu inwestycyjnego</t>
  </si>
  <si>
    <t>Ogółem</t>
  </si>
  <si>
    <t>RPLB.02.01.00</t>
  </si>
  <si>
    <t>Rozwój społeczeństwa informacyjnego</t>
  </si>
  <si>
    <t>RPLB.02.01.01</t>
  </si>
  <si>
    <t>Rozwój społeczeństwa informacyjnego– projekty realizowane poza formułą ZIT</t>
  </si>
  <si>
    <t>2c</t>
  </si>
  <si>
    <t>RPLB.06.07.00</t>
  </si>
  <si>
    <t>Profilaktyka i rehabilitacja zdrowotna osób pracujących i powracających do pracy oraz wspieranie zdrowych i bezpiecznych miejsc pracy</t>
  </si>
  <si>
    <t>*** RPLB.06.07.00 - Brak poddziałania ***</t>
  </si>
  <si>
    <t>8vi</t>
  </si>
  <si>
    <t>RPLB.09.01.00</t>
  </si>
  <si>
    <t>Infrastruktura zdrowotna i usług społecznych</t>
  </si>
  <si>
    <t>RPLB.09.01.01</t>
  </si>
  <si>
    <t>Infrastruktura zdrowotna i usług społecznych – projekty realizowane poza formułą ZIT</t>
  </si>
  <si>
    <t>9a</t>
  </si>
  <si>
    <t>RPLB.09.01.02</t>
  </si>
  <si>
    <t>Infrastruktura zdrowotna i usług społecznych – ZIT Zielona Góra</t>
  </si>
  <si>
    <t>Zgodnie z planami IP/IZ środki dedykowane wyłącznie obszarowi zdrowie - wsparcie UE - EFRR [euro]</t>
  </si>
  <si>
    <t>Zgodnie z planami IP/IZ środki dedykowane wyłącznie obszarowi zdrowie - wsparcie UE - EFS [euro]</t>
  </si>
  <si>
    <t>Zgodnie z planami IP/IZ środki dedykowane wyłącznie obszarowi zdrowie 
- budżet państwa [euro]</t>
  </si>
  <si>
    <t>RPO WLB.6.K.7</t>
  </si>
  <si>
    <t>IV kwartał 2019</t>
  </si>
  <si>
    <t>RPO WLB.6.K.8</t>
  </si>
  <si>
    <t>RPO WLB.6.K.9</t>
  </si>
  <si>
    <t>II kwartał 2019</t>
  </si>
  <si>
    <t>16/2019/XX</t>
  </si>
  <si>
    <t>XX posiedzenie KS</t>
  </si>
  <si>
    <t>Profilaktyka nowotworów złośliwych jelita grubego, w tym działania zwiększające zgłaszalność na badania profilaktyczne</t>
  </si>
  <si>
    <t>46/2019/XXII</t>
  </si>
  <si>
    <t>XXII posiedzenie KS</t>
  </si>
  <si>
    <t>Profilaktyka nowotworów złośliwych szyjki macicy, piersi, w tym działania zwiększające zgłaszalność na badania profilaktyczne</t>
  </si>
  <si>
    <t>Finansowanie ogółem [euro] 
Zgodnie z planami IP/IZ środki dedykowane wyłącznie obszarowi zdrowie 
- finansowanie ogółem [euro]</t>
  </si>
  <si>
    <r>
      <t>Zgodnie z planami IP/IZ środki dedykowane wyłącznie obszarowi zdrowie 
-</t>
    </r>
    <r>
      <rPr>
        <b/>
        <sz val="14"/>
        <color theme="1"/>
        <rFont val="Calibri"/>
        <family val="2"/>
        <charset val="238"/>
        <scheme val="minor"/>
      </rPr>
      <t xml:space="preserve"> </t>
    </r>
    <r>
      <rPr>
        <sz val="9"/>
        <color theme="1"/>
        <rFont val="Arial"/>
        <family val="2"/>
        <charset val="238"/>
      </rPr>
      <t>budżet jst [euro]</t>
    </r>
  </si>
  <si>
    <t>Zgodnie z planami IP/IZ środki dedykowane wyłącznie obszarowi zdrowie 
- inne [euro]</t>
  </si>
  <si>
    <t>081</t>
  </si>
  <si>
    <t>053</t>
  </si>
  <si>
    <t>Rok, którego roku dot. PD</t>
  </si>
  <si>
    <t>Tabela 2. Działania uzgodnione w Planie działań dla obszaru zdrowie w ramach Regionalnego Programu Operacyjnego</t>
  </si>
  <si>
    <t xml:space="preserve">Komentarz, np. konkurs potwórzony / unieważniony; projekt pozakonkursowy nie został przyjęty itp.. </t>
  </si>
  <si>
    <t>Tabela 3. Wykaz naborów konkursowych realizowanych w ramach RPO dotyczących obszaru zdrowia.</t>
  </si>
  <si>
    <t>https://www.funduszeeuropejskie.gov.pl/nabory/67-profilaktyka-i-rehabilitacja-zdrowotna-osob-pracujacych-i-powracajacych-do-pracy-oraz-wspieranie-zdrowych-i-bezpiecznych-miejsc-pracy-6/</t>
  </si>
  <si>
    <t>RPLB.06.07.00-IZ.00-08-K03/19</t>
  </si>
  <si>
    <t>https://www.funduszeeuropejskie.gov.pl/nabory/67-profilaktyka-i-rehabilitacja-zdrowotna-osob-pracujacych-i-powracajacych-do-pracy-oraz-wspieranie-zdrowych-i-bezpiecznych-miejsc-pracy-7/</t>
  </si>
  <si>
    <t>RPLB.06.07.00-IZ.00-08-K04/19</t>
  </si>
  <si>
    <t>https://www.funduszeeuropejskie.gov.pl/nabory/67-profilaktyka-i-rehabilitacja-zdrowotna-osob-pracujacych-i-powracajacych-do-pracy-oraz-wspieranie-zdrowych-i-bezpiecznych-miejsc-pracy-5/</t>
  </si>
  <si>
    <t>RPLB.06.07.00-IZ.00-08-K02/19</t>
  </si>
  <si>
    <t>https://www.funduszeeuropejskie.gov.pl/nabory/67-profilaktyka-i-rehabilitacja-zdrowotna-osob-pracujacych-i-powracajacych-do-pracy-oraz-wspieranie-zdrowych-i-bezpiecznych-miejsc-pracy-4/</t>
  </si>
  <si>
    <t>RPLB.06.07.00-IZ.00-08-K01/19</t>
  </si>
  <si>
    <t>http://rpo.lubuskie.pl/-/ogloszenie-o-konkursie-nr-rplb-06-07-00-iz-00-08-k01-17-w-ramach-regionalnego-programu-operacyjnego-lubuskie-2020-osi-priorytetowej-6-regionalny-rynek</t>
  </si>
  <si>
    <t>II kwartał 2020</t>
  </si>
  <si>
    <t>RPO WLB.9.P.4</t>
  </si>
  <si>
    <t>Narzędzie 14</t>
  </si>
  <si>
    <t>Przebudowa i modernizacja Klinicznego Oddziału Anestezjologii i Intensywnej Terapii oraz Klinicznego Oddziału Okulistyki w Szpitalu Uniwersyteckim w Zielonej Górze Sp. z o. o.</t>
  </si>
  <si>
    <t>III kwartał 2020</t>
  </si>
  <si>
    <t>21/2020/O</t>
  </si>
  <si>
    <t>RPO WLB.6.K.11</t>
  </si>
  <si>
    <t>IV kwartał 2020</t>
  </si>
  <si>
    <t>26/2020/O</t>
  </si>
  <si>
    <t>RPO WLB.9.P.5</t>
  </si>
  <si>
    <t>Wdrożenie robotycznych systemów wsparcia zabiegów chirurgicznych na Głównym Bloku Operacyjnym Wielospecjalistycznego Szpitala Wojewódzkiego w Gorzowie Wlkp. Sp. z o.o. – Etap I</t>
  </si>
  <si>
    <t>1/2021/O</t>
  </si>
  <si>
    <t>Województwo/ POWER/ POIiŚ</t>
  </si>
  <si>
    <t>Nr PI</t>
  </si>
  <si>
    <t>Konkurs/
projekt pozakonkursowy</t>
  </si>
  <si>
    <t>Czy działanie stanowi zmianę  uzgodnionego na forum KS konkursu /projektu pozakonkursowego</t>
  </si>
  <si>
    <t>Nr konkursu w PD/
Nr projektu pozakonkursowego  w PD (o ile dotyczy)</t>
  </si>
  <si>
    <t>Nr uchwały (o ile dotyczy)</t>
  </si>
  <si>
    <t>Nazwa beneficjenta</t>
  </si>
  <si>
    <t>Miasto beneficjenta</t>
  </si>
  <si>
    <t xml:space="preserve">Ew. partnerzy </t>
  </si>
  <si>
    <t>Miasto partnerów (gdzie udzielane świadczenia)</t>
  </si>
  <si>
    <t>Podmioty, do których skierowanych jest projekt (jeżeli inne niż beneficjent i nie są partnerami)</t>
  </si>
  <si>
    <t>Miasto podmiotów, do kórych skierowany jest projekt</t>
  </si>
  <si>
    <t>Planowana całkowita alokacja [PLN]</t>
  </si>
  <si>
    <t>Planowana alokacja [PLN] przeznaczona na  działania służące zwalczaniu COVID-19</t>
  </si>
  <si>
    <t>Główne działania służące zwalczaniu COVID-19</t>
  </si>
  <si>
    <t>Czy przewidziano: roboty budowlane / roboty remontowe</t>
  </si>
  <si>
    <t xml:space="preserve">Czy przewidziano: 
zakup respiratorów </t>
  </si>
  <si>
    <t>Czy przewidziano: zakup innego sprzętu /aparatury</t>
  </si>
  <si>
    <t xml:space="preserve">Czy przewidziano: zakup środków ochronnych/ dezynfekujących </t>
  </si>
  <si>
    <t>Czy uzgodniono z wojewodą</t>
  </si>
  <si>
    <t>Status projektu (zakończony, w trakcie realizacji, w przygotowaniu)</t>
  </si>
  <si>
    <t>Dodatkowo informacje</t>
  </si>
  <si>
    <t>Tak/Nie</t>
  </si>
  <si>
    <t>liczba respiratorów</t>
  </si>
  <si>
    <t>Lubuskie</t>
  </si>
  <si>
    <t>konkurs</t>
  </si>
  <si>
    <t>Tak</t>
  </si>
  <si>
    <t xml:space="preserve">RPO WLB.6.K.3 </t>
  </si>
  <si>
    <t xml:space="preserve">Wielospecjalistyczny Szpital Wojewódzki w Gorzowie Wlkp. Sp. z o.o. </t>
  </si>
  <si>
    <t>Gorzów Wielkopolski</t>
  </si>
  <si>
    <t>RPZ: Program polityki zdrowotnej dla województwa lubuskiego skierowany do osób pracujących i powracających do pracy w zakresie rehabilitacji medycznej schorzeń układu ruchu 
Tytuł projektu: Rehabilitacja szansą na aktywność zawodową</t>
  </si>
  <si>
    <t>Realizacja badań wykrywających obecność wirusa SARS-CoV-2</t>
  </si>
  <si>
    <t>Nie</t>
  </si>
  <si>
    <t>w trakcie realizacji</t>
  </si>
  <si>
    <t>rozszerzenie zakresu realizowanego projektu; zakup testów wykrywających wirusa SARS-CoV-2 i przebadaniu osób spełniających warunki medyczne do przeprowadzenia badania.</t>
  </si>
  <si>
    <t>Szpital Uniwersytecki im. Karola Marcinkowskiego w Zielonej Górze sp. z o.o.</t>
  </si>
  <si>
    <t>Zielona Góra</t>
  </si>
  <si>
    <t>RPZ: Program polityki zdrowotnej dla województwa lubuskiego skierowany do osób pracujących i powracających do pracy w zakresie rehabilitacji medycznej schorzeń układu ruchu 
Tytuł projektu: Realizacja przez Szpital Uniwersytecki im. Karola Marcinkowskiego w Zielonej Górze sp. z o.o. programu rehabilitacji zdrowotnej</t>
  </si>
  <si>
    <t xml:space="preserve">rozszerzenie zakresu realizowanego projektu; zakup 11 tys. sztuk testów wykrywających wirusa SARS-CoV-2 i przebadaniu osób spełniających warunki medyczne do przeprowadzenia badania. </t>
  </si>
  <si>
    <t>projekt pozakonkursowy</t>
  </si>
  <si>
    <t>Samorząd województwa lubuskiego</t>
  </si>
  <si>
    <t>Lubuskie kontra Wirus - przeciwdziałanie pandemii koronawirusa SARS-CoV-2 poprzez zakup aparatury medycznej do intensywnej terapii oraz środków ochrony osobistej i dezynfekcji dla 8 jednostek ochrony zdrowia</t>
  </si>
  <si>
    <t>zakup aparatury medycznej do intensywnej terapii oraz środków ochrony osobistej i dezynfekcji (różnica między kol. 14,15 a 16, 17 wskazuje kwotę promocji projektu). Część środków nie została jeszcze rozdysponowana na poszczególne jednostki.</t>
  </si>
  <si>
    <t xml:space="preserve">Nowy projekt pozakonkursowy dedykowany wsarciu podmiotów leczniczych na walkę z COVID 19. Planowana całkoiwta alokacja 45 454 545,46 zł (w tym dofinansowanie UE: 45 000 000 zł). Powyższa alokacja całkowita uwzględnia również kwotę przeznaczoną na środki ochrony osobistej (wkład UE: 9 418 317,43 zł, wkład krajowy: 95 134,52 zł) oraz rezerwę (wkład UE: 2 355 867,14 zł, wkład krajowy 23 796,64 zł). 
</t>
  </si>
  <si>
    <t>Lubuski Szpital Specjalistyczny Pulmonologiczno-Kardiologiczny w Torzymiu Sp. z o.o</t>
  </si>
  <si>
    <t>Torzym</t>
  </si>
  <si>
    <t>zakup aparatury medycznej do intensywnej terapii oraz środków ochrony osobistej i dezynfekcji</t>
  </si>
  <si>
    <t>Wielospecjalistyczny Szpital Wojewódzki w Gorzowie Wlkp. Sp.  z o.o</t>
  </si>
  <si>
    <t>Szpital Uniwersytecki im. Karola Marcinkowskiego w Zielonej Górze Sp. z o.o.</t>
  </si>
  <si>
    <t>105 Kresowy Szpital Wojskowy z Przychodnią Samodzielny Publiczny Zakład Opieki Zdrowotnej Żary</t>
  </si>
  <si>
    <t>Żary</t>
  </si>
  <si>
    <t xml:space="preserve">Zakup sprzetu w rodzaju: respirator, pompa infuzyjna, Aparat USG, kardiomonitor+pomiar rzutu serca, ssak elektryczny, ssak pulmonologiczny
</t>
  </si>
  <si>
    <t>Szpital Na Wyspie Sp. z o.o. Żary</t>
  </si>
  <si>
    <t>Zakup sprzetu w rodzaju: kardiomonitor z możliwością pomiaru metodą krwawą, kardiomonitory, aparat do rejestracji EKG metodą Holtera /ciśnieniowy, Aparat do dwucukrów, elektrody, bronchoskopy jednorazowe, aparat nerkozastępczy, przepływowe pompy infuzyjne, respirator transportowy, videolaryngoskop, rurka intubacyjna ze światłowodem, zestaw do wkłuć centralnych, zestaw jednorazowy do odsysania w układzie zamkniętym, respirator Benett, koncentrator tlenu, aparat USG , Odciąg dymów, Diatermia, Aparat EKG, Aparat do znieczuleń, Defibrylator, Autoklawy, Myjkodezynfektor</t>
  </si>
  <si>
    <t xml:space="preserve">Samodzielny Publiczny Zakład Opieki Zdrowotnej Sulechów </t>
  </si>
  <si>
    <t>Sulechów</t>
  </si>
  <si>
    <t>Wojewódzka Stacja Pogotowia Ratunkowego Samodzielnego Publicznego Zakładu Opieki Zdrowotnej w Zielonej Górze</t>
  </si>
  <si>
    <t>Zakup dwóch ambulansów</t>
  </si>
  <si>
    <t>Samodzielna Publiczna Stacja Pogotowia Ratunkowego w Gorzowie Wielkopolskim</t>
  </si>
  <si>
    <t>Wielospecjalistyczny Szpital SP ZOZ w Nowej Soli</t>
  </si>
  <si>
    <t>Nowa Sól</t>
  </si>
  <si>
    <t>Zakup sprzętu w rodzaju: System ELITe InGenius, Stół do aparatu, UPS do aparatu</t>
  </si>
  <si>
    <t xml:space="preserve">Środki ochrony osobistej i dezynfekcji </t>
  </si>
  <si>
    <t>Podmioty lecznicze objęte projektem</t>
  </si>
  <si>
    <t>zakup środków ochrony osobistej i dezynfekcji</t>
  </si>
  <si>
    <t>Zakup kombinezonów, rękawic, płynów dezynfekcyjnych, masek ochronnych, faruchów, pościeli, przyłbic, gogli ochronnych, pojemników medycznych,</t>
  </si>
  <si>
    <t>105 Kresowy Szpital Wojskowy z Przychodnią Samodzielny Publiczny Zakład Opieki Zdrowotnej Żary - Filia w Żaganiu</t>
  </si>
  <si>
    <t>Żagań</t>
  </si>
  <si>
    <t xml:space="preserve">zakup aparatury medycznej do intensywnej terapii </t>
  </si>
  <si>
    <t>Zakup tomografu komputerowego</t>
  </si>
  <si>
    <t>Wojewódzki Szpital Specjalistyczny dla Nerwowo i Psychicznie Chorych SP ZOZ w Ciborzu</t>
  </si>
  <si>
    <t>Cibórz</t>
  </si>
  <si>
    <t>Pralnicowirówka, Oczyszczacz powietrza, Zamgławiacz, Płyn do zamgławiacza</t>
  </si>
  <si>
    <t>Powiatowe Centrum Zdrowia Sp. z o.o. Szpital Powiatowy w Drezdenku</t>
  </si>
  <si>
    <t>Drezdenko</t>
  </si>
  <si>
    <t>Aparat do znieczuleń, Defibrylator, Aparat RTG</t>
  </si>
  <si>
    <t>Samodzielny Publiczny Szpital dla Nerwowo i Psychicznie chorych w Międzyrzeczu</t>
  </si>
  <si>
    <t>Międzyrzecz</t>
  </si>
  <si>
    <t>Aprat cyfrowy RTG, Monitro pacjenta, Aparaty EKG, Lampy bakteriobójcze, Łóżko psychiatryczne</t>
  </si>
  <si>
    <t xml:space="preserve">Wojewódzki Ośodek Medycyny Pracy </t>
  </si>
  <si>
    <t>Zestaw lamp bakteriobójczych</t>
  </si>
  <si>
    <t>SPZOZ Centrum Leczenia Dzieci i Młodzieży w Zaborze</t>
  </si>
  <si>
    <t>Zabór</t>
  </si>
  <si>
    <t>Testy</t>
  </si>
  <si>
    <t>Szpital Uniwersytecki imienia Karola Marcinkowskiego w Zielonej Górze Sp. z o.o.</t>
  </si>
  <si>
    <t>Utworzenie Centrum Zdrowia Matki i Dziecka w Szpitalu Uniwersyteckim 
im. Karola Marcinkowskiego w Zielonej Górze Sp. z o.o.</t>
  </si>
  <si>
    <t>wyposażenie szpitala tymczasowego</t>
  </si>
  <si>
    <t xml:space="preserve">Tabela 5. Wykaz działań na rzecz COVID-19 na podstawie informacji przekazanych do SKS </t>
  </si>
  <si>
    <t xml:space="preserve">Tabela 6: Wybrane efekty działań </t>
  </si>
  <si>
    <t>Zakres</t>
  </si>
  <si>
    <t xml:space="preserve">Liczba utworzonych DDOM </t>
  </si>
  <si>
    <t>Tabela 7: Ewaluacje w ochronie zdrowia</t>
  </si>
  <si>
    <t>TAK / NIE</t>
  </si>
  <si>
    <t>Jeżeli tak proszę o krótką informację o wynikach ewaluacji</t>
  </si>
  <si>
    <t>Regionalny Program Operacyjny Województwa Lubuskiego na lata 2014 – 2020</t>
  </si>
  <si>
    <t>Szczegółowy wykaz sprzętu dla podmiotu:  Kapnograf, Defibrylator, Respirator do nie inwazyjnej wentylacji typu BIPAP Respirator transportowy MEDUMAT Standard A na LIFE BASE Mini II + tlen, Kardiomonitory, Ssak elektryczny z własnym zasilaniem bateryjnym, Pompy infuzyjne z własnym zasilaniem baterejnym ENMIND EN-S7 Smart, Aparat EKG, Kompletny zestaw reanimacyjny (plecak / torba), Resuscytator ręczny (ambu) jednorazowe, Laryngoskopy jednorazowe, Wózek transportowy,  USG stacjonarne, Nebulizatory, Pulsoksymetry,  Termometry bezdotykowe, Wymazówka opakowanie 50 szt., Ciśnieniomierze zegarowe, Aparat RTG</t>
  </si>
  <si>
    <t>Zakup sprzetu w rodzaju: Respirator, Respirator transportowy, Respirator dziecięcy, Zestaw pomp infuzyjnych/ wzestwaie 6 pomp strzykawkowych i dwie objęctościowe, Pompy infuzyjne strzykawkowe, Pompy infuzyjne objętościowe, Kardiomonitor funkcji życiowych pełne wyposażenie, pomiary inwazyjne, nomitorowanie hemiodynamiczne, CO2, Kardiomonitor funkcji życiowych pełne wyposażenie, pomiary nieinwazyjne, nomitorowanie hemiodynamiczne, CO2, 
Centralna nadzoru pięlegniarskiego, Łóżka do Intensywnej Terapii z materacami przeciwodlezynowymi, Myjnia dezynfektor, Videobronchofiberoskop, Myjnia do endoskopów, Aparat do kompresji klatki piersiowej LUCAS, Kardiostymulator zewnętrzny, Videolaryngoskop MCGrath, Aparat USG, Aparat do terapii nerkozastepczej MULTIFILTRAT, Zestaw do ogrzania chorych, Zestaw do ogrzania płynów, 
Defibrylatory z monitorowaniem SpO2,EKG,NIBP, stymulacja zew., Aparat do EKG, Aparat RTG przenośny, Popmy żywieniowe dojelitowe, Kardiomonitor transportowy, Ssak elektryczny, Tomograf komputerowy , Łóżka, Kolumna z torem wizyjnym do laparoskopii, Stół operacyjny, Oświetlenie bezcieniowe, Komplet laryngoskopów, Resuscytator wielorazowy, Statyw na kroplówki, Rolki do przenoszenia chorych, Stolik anestezjologiczny, Szafka szklana na leki, Mankiet do szybkiego przetaczania, Stetoskop, Regulator próżni i tlenu, Stolik przyłóżkowy, Stolik instrunentarny, Walizka reanimacyjna, Przyrząd do profilaktyki przeciwzakrzepowej, Urządzenia do tlenoterapii</t>
  </si>
  <si>
    <t xml:space="preserve">Zakup sprzetu w rodzaju: Respirator, Respirator dziecięcy, Łóżka do intensywnej opieki medycznej, Kardiomonitor, Kardiomonitor transportowy, System pomp infuzyjnych (stacja dokująca, statyw, pompy infuzyjne strzykawkowe – 5 szt., pompy infuzyjne objętościowe – 1 szt.), Sprężarka medyczna, Wózek reanimacyjny, Aparat do ciągłego leczenia nerkozastępczego z osprzętem, Respirator transportowy, System ogrzewania pacjenta, Analizator parametrów krytycznych, Defibrylator, Pompa żywieniowa, Ssak elektryczny, Urządzenie do wspomagania oddychania wysokimi przepływami tlenu, Zestaw do bronchoskopii jednorazowej, Aparat do znieczuleń, w tym jeden z opcją dla noworodków, Urządzenie do odzyskiwania krwi z pola operacyjnego, Urządzenie  do śródoperacyjnego pomiaru czasu krzepnięcia ACT, Videolaryngoskop, Nebulizatory, Kamera termowizyjna, Tomograf komputerowy, Aparat USG, Autoklaw, Urządzenia do tlenoterapii, Urządzenie do kompresji klatki piersiowej, Videoendoskop, myjnia endospkopowa, zestawy lamp bakteriobójczych, System ucyfrowienia aparatów RTG
</t>
  </si>
  <si>
    <t xml:space="preserve">Zakup sprzętu w rodzaju: Aparat KTG, Aparat USG, Detektor tętna płodu, Łóżko do intensywnej terapii, Aparat do znieczulenia, Respirator, Miejsce obsługi noworodka typu PANDA z pulsoksymetrem, kardiomonitorem, Wideolaryndoskopy noworodkowe, Worek samorozprężający się typu Penlon, Narzędzia chirurgiczne, Ssaki, Inkubatory, Respirator NOW, Łóżeczka noworodkowe, RTG przyłóżkowe, Ciśnieniomierz, Termometry, Pompy infuzyjne, Laparoskop, Histeroskop diagnostyczno-operacyjny, Wideolaryndoskopy noworodkowy, Wideobronchofiberoskop, Aparat do wysokoprzepływowej wentylacji, Maski do wentylacji nieinwazyjnej, Wideokolposkop, Kardiomonitor, Aparat do wysokoprzepływowej wentylacji, Stół operacyjny, Kardiomonitoey kompaktowe, System centralnego monitorowania, Aparat do znieczuleń, Koncentratory tlenu
</t>
  </si>
  <si>
    <t>Liczba</t>
  </si>
  <si>
    <t>Liczba projektów infrastrukturalnych, w ramach których skierowano wsparcie do podstawowej opieki zdrowotnej</t>
  </si>
  <si>
    <t>Wartość umów dla projektów infrastrukturalnych, w ramach których skierowano wsparcie do podstawowej opieki zdrowotnej</t>
  </si>
  <si>
    <t>Liczba projektów infrastrukturalnych, w ramach których skierowano wsparcie do ambulatoryjnej opieki zdrowotnej</t>
  </si>
  <si>
    <t>Wartość umów dla projektów infrastrukturalnych, w ramach których skierowano wsparcie do ambulatoryjnej opieki zdrowotnej</t>
  </si>
  <si>
    <t>Czy w 2020 r. realizowali Państwo ewaluację z zakresu ochrony zdrowia (w całości lub częściowo poświęconej wsparciu ze środków UE ochrony zdrowia)?</t>
  </si>
  <si>
    <t>RPO WLB.6.K.10</t>
  </si>
  <si>
    <t>8/2020/XXIV</t>
  </si>
  <si>
    <t>XXIV posiedzenie KS</t>
  </si>
  <si>
    <t>RPLB.06.07.00-IZ.00-08-K01/20</t>
  </si>
  <si>
    <t>https://www.funduszeeuropejskie.gov.pl/nabory/67-profilaktyka-i-rehabilitacja-zdrowotna-osob-pracujacych-i-powracajacych-do-pracy-oraz-wspieranie-zdrowych-i-bezpiecznych-miejsc-pracy-8/</t>
  </si>
  <si>
    <t>RPLB.06.07.00-IZ.00-08-K02/20</t>
  </si>
  <si>
    <t>https://www.funduszeeuropejskie.gov.pl/nabory/67-profilaktyka-i-rehabilitacja-zdrowotna-osob-pracujacych-i-powracajacych-do-pracy-oraz-wspieranie-zdrowych-i-bezpiecznych-miejsc-pracy-9/</t>
  </si>
  <si>
    <t>RPLB.06.07.00-IZ.00-08-K02/21</t>
  </si>
  <si>
    <t>https://www.funduszeeuropejskie.gov.pl/nabory/67-profilaktyka-i-rehabilitacja-zdrowotna-osob-pracujacych-i-powracajacych-do-pracy-oraz-wspieranie-zdrowych-i-bezpiecznych-miejsc-pracy-11/</t>
  </si>
  <si>
    <t>trwa postepowanie konkursowe</t>
  </si>
  <si>
    <t>https://www.funduszeeuropejskie.gov.pl/nabory/67-profilaktyka-i-rehabilitacja-zdrowotna-osob-pracujacych-i-powracajacych-do-pracy-oraz-wspieranie-zdrowych-i-bezpiecznych-miejsc-pracy-10/</t>
  </si>
  <si>
    <t>RPLB.06.07.00-IZ.00-08-K01/21</t>
  </si>
  <si>
    <t>Lubuskie kontra Wirus - przeciwdziałanie pandemii koronawirusa SARS-CoV-2 poprzez zakup aparatury medycznej do intensywnej terapii oraz środków ochrony osobistej i dezynfekcji dla jednostek ochrony zdrowia</t>
  </si>
  <si>
    <t>RPLB.09.01.01-08-0001/20-06</t>
  </si>
  <si>
    <t>WOJEWÓDZTWO LUBUSKIE</t>
  </si>
  <si>
    <t>projekt stanowi bezpośrednią odpowiedź na COVID-19 i nie był uzgadniany przez KS</t>
  </si>
  <si>
    <t>RPLB.09.01.01-08-0002/20-01</t>
  </si>
  <si>
    <t>SZPITAL UNIWERSYTECKI IMIENIA KAROLA MARCINKOWSKIEGO W ZIELONEJ GÓRZE SPÓŁKA Z OGRANICZONĄ ODPOWIEDZIALNOŚCIĄ</t>
  </si>
  <si>
    <t>NIE</t>
  </si>
  <si>
    <r>
      <t xml:space="preserve">Projekty, w których beneficjentem był/ jest </t>
    </r>
    <r>
      <rPr>
        <b/>
        <strike/>
        <sz val="9"/>
        <rFont val="Arial"/>
        <family val="2"/>
        <charset val="238"/>
      </rPr>
      <t>Wsparcie</t>
    </r>
    <r>
      <rPr>
        <b/>
        <sz val="9"/>
        <rFont val="Arial"/>
        <family val="2"/>
        <charset val="238"/>
      </rPr>
      <t xml:space="preserve"> tylko dla POZ / AOS / szpital *</t>
    </r>
  </si>
  <si>
    <t>Projekty kompleksowe (wsparcie POZ / AOS / szpitala jest elementem szerszego projektu)**</t>
  </si>
  <si>
    <t>Liczba projektów infrastrukturalnych (umów), w ramach których skierowano wsparcie do opieki szpitalnej (tylko PI 9a)</t>
  </si>
  <si>
    <t>Wartość umów dla projektów infrastrukturalnych, w ramach których skierowano wsparcie do opieki szpitalnej (tylko PI 9a - wartość całkowita projektów)</t>
  </si>
  <si>
    <t>* oznacza to, że POZ lub AOS lub szpital jest beneficjentem projektu</t>
  </si>
  <si>
    <t>** oznacza to, że POZ lub AOS lub szpital nie muszą być beneficjentem projektu, ale zadania ujmują wsparcie infrastruktrualne dla tego poziomu opieki; należy podać wartość całej umowy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</si>
</sst>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z_ł_-;\-* #,##0.00\ _z_ł_-;_-* &quot;-&quot;??\ _z_ł_-;_-@_-"/>
    <numFmt numFmtId="165" formatCode="&quot; &quot;#,##0&quot;    &quot;;&quot;-&quot;#,##0&quot;    &quot;;&quot; -&quot;00&quot;    &quot;;&quot; &quot;@&quot; &quot;"/>
  </numFmts>
  <fonts count="27" x14ac:knownFonts="1">
    <font>
      <sz val="11"/>
      <color theme="1"/>
      <name val="Calibri"/>
      <family val="2"/>
      <charset val="238"/>
      <scheme val="minor"/>
    </font>
    <font>
      <sz val="11"/>
      <color theme="1"/>
      <name val="Calibri"/>
      <family val="2"/>
      <charset val="238"/>
      <scheme val="minor"/>
    </font>
    <font>
      <u/>
      <sz val="11"/>
      <color theme="10"/>
      <name val="Calibri"/>
      <family val="2"/>
      <charset val="238"/>
      <scheme val="minor"/>
    </font>
    <font>
      <sz val="9"/>
      <color theme="1"/>
      <name val="Arial"/>
      <family val="2"/>
      <charset val="238"/>
    </font>
    <font>
      <b/>
      <sz val="9"/>
      <color theme="1"/>
      <name val="Arial"/>
      <family val="2"/>
      <charset val="238"/>
    </font>
    <font>
      <b/>
      <u/>
      <sz val="9"/>
      <color theme="1"/>
      <name val="Arial"/>
      <family val="2"/>
      <charset val="238"/>
    </font>
    <font>
      <sz val="9"/>
      <color rgb="FFFF0000"/>
      <name val="Arial"/>
      <family val="2"/>
      <charset val="238"/>
    </font>
    <font>
      <sz val="9"/>
      <name val="Arial"/>
      <family val="2"/>
      <charset val="238"/>
    </font>
    <font>
      <u/>
      <sz val="9"/>
      <color theme="10"/>
      <name val="Arial"/>
      <family val="2"/>
      <charset val="238"/>
    </font>
    <font>
      <sz val="11"/>
      <color theme="1"/>
      <name val="Arial"/>
      <family val="2"/>
      <charset val="238"/>
    </font>
    <font>
      <b/>
      <sz val="11"/>
      <color theme="1"/>
      <name val="Calibri"/>
      <family val="2"/>
      <charset val="238"/>
      <scheme val="minor"/>
    </font>
    <font>
      <b/>
      <sz val="14"/>
      <color theme="1"/>
      <name val="Calibri"/>
      <family val="2"/>
      <charset val="238"/>
      <scheme val="minor"/>
    </font>
    <font>
      <u/>
      <sz val="9"/>
      <color theme="10"/>
      <name val="Calibri"/>
      <family val="2"/>
      <charset val="238"/>
      <scheme val="minor"/>
    </font>
    <font>
      <sz val="10"/>
      <name val="Calibri"/>
      <family val="2"/>
      <charset val="238"/>
      <scheme val="minor"/>
    </font>
    <font>
      <b/>
      <i/>
      <sz val="11"/>
      <color theme="1"/>
      <name val="Calibri"/>
      <family val="2"/>
      <charset val="238"/>
      <scheme val="minor"/>
    </font>
    <font>
      <i/>
      <sz val="11"/>
      <color theme="1"/>
      <name val="Calibri"/>
      <family val="2"/>
      <charset val="238"/>
      <scheme val="minor"/>
    </font>
    <font>
      <b/>
      <sz val="10"/>
      <color theme="1"/>
      <name val="Calibri"/>
      <family val="2"/>
      <charset val="238"/>
      <scheme val="minor"/>
    </font>
    <font>
      <sz val="10"/>
      <color theme="1"/>
      <name val="Calibri"/>
      <family val="2"/>
      <charset val="238"/>
      <scheme val="minor"/>
    </font>
    <font>
      <b/>
      <i/>
      <sz val="9"/>
      <color theme="1"/>
      <name val="Calibri"/>
      <family val="2"/>
      <charset val="238"/>
      <scheme val="minor"/>
    </font>
    <font>
      <sz val="11"/>
      <name val="Calibri"/>
      <family val="2"/>
      <charset val="238"/>
      <scheme val="minor"/>
    </font>
    <font>
      <b/>
      <sz val="10"/>
      <name val="Calibri"/>
      <family val="2"/>
      <charset val="238"/>
      <scheme val="minor"/>
    </font>
    <font>
      <b/>
      <i/>
      <sz val="11"/>
      <name val="Calibri"/>
      <family val="2"/>
      <charset val="238"/>
      <scheme val="minor"/>
    </font>
    <font>
      <sz val="9"/>
      <color theme="1"/>
      <name val="Calibri"/>
      <family val="2"/>
      <charset val="238"/>
      <scheme val="minor"/>
    </font>
    <font>
      <b/>
      <sz val="9"/>
      <color theme="1"/>
      <name val="Calibri"/>
      <family val="2"/>
      <charset val="238"/>
      <scheme val="minor"/>
    </font>
    <font>
      <strike/>
      <sz val="9"/>
      <color theme="1"/>
      <name val="Arial"/>
      <family val="2"/>
      <charset val="238"/>
    </font>
    <font>
      <b/>
      <sz val="9"/>
      <name val="Arial"/>
      <family val="2"/>
      <charset val="238"/>
    </font>
    <font>
      <b/>
      <strike/>
      <sz val="9"/>
      <name val="Arial"/>
      <family val="2"/>
      <charset val="238"/>
    </font>
  </fonts>
  <fills count="6">
    <fill>
      <patternFill patternType="none"/>
    </fill>
    <fill>
      <patternFill patternType="gray125"/>
    </fill>
    <fill>
      <patternFill patternType="solid">
        <fgColor rgb="FFD5D9E2"/>
      </patternFill>
    </fill>
    <fill>
      <patternFill patternType="solid">
        <fgColor theme="6"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s>
  <cellStyleXfs count="3">
    <xf numFmtId="0" fontId="0" fillId="0" borderId="0"/>
    <xf numFmtId="164" fontId="1" fillId="0" borderId="0" applyFont="0" applyFill="0" applyBorder="0" applyAlignment="0" applyProtection="0"/>
    <xf numFmtId="0" fontId="2" fillId="0" borderId="0" applyNumberFormat="0" applyFill="0" applyBorder="0" applyAlignment="0" applyProtection="0"/>
  </cellStyleXfs>
  <cellXfs count="202">
    <xf numFmtId="0" fontId="0" fillId="0" borderId="0" xfId="0"/>
    <xf numFmtId="164" fontId="3" fillId="0" borderId="0" xfId="1" applyFont="1"/>
    <xf numFmtId="0" fontId="3" fillId="0" borderId="0" xfId="0" applyFont="1"/>
    <xf numFmtId="164" fontId="4" fillId="0" borderId="0" xfId="1" applyFont="1"/>
    <xf numFmtId="0" fontId="4" fillId="0" borderId="0" xfId="0" applyFont="1"/>
    <xf numFmtId="0" fontId="3" fillId="0" borderId="0" xfId="0" applyFont="1" applyAlignment="1">
      <alignment wrapText="1"/>
    </xf>
    <xf numFmtId="0" fontId="5" fillId="0" borderId="0" xfId="0" applyFont="1"/>
    <xf numFmtId="0" fontId="6" fillId="0" borderId="0" xfId="0" applyFont="1"/>
    <xf numFmtId="0" fontId="4" fillId="0" borderId="0" xfId="0" applyFont="1" applyAlignment="1"/>
    <xf numFmtId="0" fontId="3" fillId="2" borderId="1" xfId="0" applyFont="1" applyFill="1" applyBorder="1" applyAlignment="1">
      <alignment horizontal="left" vertical="top" wrapText="1"/>
    </xf>
    <xf numFmtId="0" fontId="3" fillId="0" borderId="0" xfId="0" applyFont="1" applyAlignment="1">
      <alignment horizontal="center" vertical="center" wrapText="1"/>
    </xf>
    <xf numFmtId="0" fontId="4" fillId="2" borderId="1" xfId="0" applyFont="1" applyFill="1" applyBorder="1" applyAlignment="1">
      <alignment horizontal="left" vertical="top" wrapText="1"/>
    </xf>
    <xf numFmtId="0" fontId="3" fillId="0" borderId="1" xfId="0" applyFont="1" applyBorder="1" applyAlignment="1">
      <alignment wrapText="1"/>
    </xf>
    <xf numFmtId="0" fontId="3" fillId="0" borderId="1" xfId="0" applyFont="1" applyFill="1" applyBorder="1" applyAlignment="1">
      <alignment horizontal="left" vertical="center" wrapText="1"/>
    </xf>
    <xf numFmtId="14" fontId="3" fillId="0" borderId="1" xfId="0" applyNumberFormat="1" applyFont="1" applyFill="1" applyBorder="1" applyAlignment="1">
      <alignment horizontal="left" vertical="center"/>
    </xf>
    <xf numFmtId="4" fontId="3" fillId="0" borderId="1" xfId="0" applyNumberFormat="1" applyFont="1" applyFill="1" applyBorder="1" applyAlignment="1">
      <alignment horizontal="right" vertical="center"/>
    </xf>
    <xf numFmtId="0" fontId="9" fillId="0" borderId="0" xfId="0" applyFont="1"/>
    <xf numFmtId="0" fontId="9" fillId="0" borderId="0" xfId="0" applyFont="1" applyFill="1"/>
    <xf numFmtId="4" fontId="9" fillId="0" borderId="0" xfId="0" applyNumberFormat="1" applyFont="1"/>
    <xf numFmtId="164" fontId="9" fillId="0" borderId="0" xfId="1" applyFont="1"/>
    <xf numFmtId="0" fontId="3" fillId="0" borderId="1" xfId="0" applyFont="1" applyBorder="1"/>
    <xf numFmtId="4" fontId="3" fillId="0" borderId="1" xfId="0" applyNumberFormat="1" applyFont="1" applyBorder="1"/>
    <xf numFmtId="0" fontId="4" fillId="0" borderId="0" xfId="0" applyFont="1" applyFill="1"/>
    <xf numFmtId="0" fontId="5" fillId="0" borderId="0" xfId="0" applyFont="1" applyFill="1"/>
    <xf numFmtId="4" fontId="3" fillId="0" borderId="1" xfId="0" applyNumberFormat="1" applyFont="1" applyFill="1" applyBorder="1"/>
    <xf numFmtId="0" fontId="10" fillId="0" borderId="0" xfId="0" applyFont="1" applyAlignment="1">
      <alignment horizontal="center" vertical="center"/>
    </xf>
    <xf numFmtId="0" fontId="3" fillId="2" borderId="1" xfId="0" applyFont="1" applyFill="1" applyBorder="1" applyAlignment="1">
      <alignment horizontal="center" vertical="top" wrapText="1"/>
    </xf>
    <xf numFmtId="0" fontId="3" fillId="0" borderId="1" xfId="0" applyFont="1" applyFill="1" applyBorder="1" applyAlignment="1">
      <alignment horizontal="left"/>
    </xf>
    <xf numFmtId="0" fontId="3" fillId="0" borderId="1" xfId="0" quotePrefix="1" applyFont="1" applyFill="1" applyBorder="1" applyAlignment="1">
      <alignment horizontal="left"/>
    </xf>
    <xf numFmtId="0" fontId="3" fillId="2" borderId="14" xfId="0" applyFont="1" applyFill="1" applyBorder="1" applyAlignment="1">
      <alignment horizontal="center" vertical="top" wrapText="1"/>
    </xf>
    <xf numFmtId="0" fontId="3" fillId="2" borderId="15" xfId="0" applyFont="1" applyFill="1" applyBorder="1" applyAlignment="1">
      <alignment horizontal="center" vertical="top" wrapText="1"/>
    </xf>
    <xf numFmtId="0" fontId="3" fillId="0" borderId="14" xfId="0" applyFont="1" applyBorder="1"/>
    <xf numFmtId="0" fontId="3" fillId="0" borderId="15" xfId="0" applyFont="1" applyBorder="1"/>
    <xf numFmtId="0" fontId="3" fillId="0" borderId="16" xfId="0" applyFont="1" applyBorder="1"/>
    <xf numFmtId="0" fontId="3" fillId="0" borderId="17" xfId="0" applyFont="1" applyBorder="1"/>
    <xf numFmtId="0" fontId="3" fillId="0" borderId="17" xfId="0" quotePrefix="1" applyFont="1" applyFill="1" applyBorder="1" applyAlignment="1">
      <alignment horizontal="left"/>
    </xf>
    <xf numFmtId="0" fontId="4" fillId="2" borderId="19" xfId="0" applyFont="1" applyFill="1" applyBorder="1" applyAlignment="1">
      <alignment horizontal="left" vertical="top" wrapText="1"/>
    </xf>
    <xf numFmtId="0" fontId="7" fillId="0" borderId="15" xfId="0" applyFont="1" applyFill="1" applyBorder="1" applyAlignment="1">
      <alignment horizontal="left" vertical="center" wrapText="1"/>
    </xf>
    <xf numFmtId="0" fontId="4" fillId="2" borderId="20" xfId="0" applyFont="1" applyFill="1" applyBorder="1" applyAlignment="1">
      <alignment horizontal="left" vertical="top" wrapText="1"/>
    </xf>
    <xf numFmtId="0" fontId="4" fillId="2" borderId="21" xfId="0" applyFont="1" applyFill="1" applyBorder="1" applyAlignment="1">
      <alignment horizontal="left" vertical="top" wrapText="1"/>
    </xf>
    <xf numFmtId="0" fontId="7" fillId="0" borderId="18" xfId="0" applyFont="1" applyFill="1" applyBorder="1" applyAlignment="1">
      <alignment horizontal="left" vertical="center" wrapText="1"/>
    </xf>
    <xf numFmtId="0" fontId="3" fillId="0" borderId="14" xfId="0" applyFont="1" applyFill="1" applyBorder="1" applyAlignment="1">
      <alignment horizontal="left" vertical="center" wrapText="1"/>
    </xf>
    <xf numFmtId="4" fontId="3" fillId="0" borderId="15" xfId="0" applyNumberFormat="1" applyFont="1" applyFill="1" applyBorder="1" applyAlignment="1">
      <alignment horizontal="right" vertical="center"/>
    </xf>
    <xf numFmtId="0" fontId="7" fillId="0" borderId="14" xfId="0" applyFont="1" applyFill="1" applyBorder="1" applyAlignment="1">
      <alignment vertical="center"/>
    </xf>
    <xf numFmtId="0" fontId="7" fillId="0" borderId="1" xfId="0" applyFont="1" applyFill="1" applyBorder="1" applyAlignment="1">
      <alignment vertical="center"/>
    </xf>
    <xf numFmtId="0" fontId="7" fillId="0" borderId="1" xfId="0" applyFont="1" applyFill="1" applyBorder="1" applyAlignment="1">
      <alignment vertical="center" wrapText="1"/>
    </xf>
    <xf numFmtId="4" fontId="7" fillId="0" borderId="1" xfId="0" applyNumberFormat="1" applyFont="1" applyFill="1" applyBorder="1" applyAlignment="1">
      <alignment horizontal="left" vertical="center"/>
    </xf>
    <xf numFmtId="14" fontId="7" fillId="0" borderId="1" xfId="0" applyNumberFormat="1" applyFont="1" applyFill="1" applyBorder="1" applyAlignment="1">
      <alignment horizontal="left" vertical="center"/>
    </xf>
    <xf numFmtId="49" fontId="7" fillId="0" borderId="1" xfId="0" applyNumberFormat="1" applyFont="1" applyFill="1" applyBorder="1" applyAlignment="1">
      <alignment horizontal="left" vertical="center"/>
    </xf>
    <xf numFmtId="0" fontId="7" fillId="0" borderId="1" xfId="0" applyFont="1" applyFill="1" applyBorder="1" applyAlignment="1">
      <alignment horizontal="left" vertical="center"/>
    </xf>
    <xf numFmtId="0" fontId="7" fillId="0" borderId="1" xfId="0" applyFont="1" applyFill="1" applyBorder="1" applyAlignment="1">
      <alignment horizontal="right" vertical="center"/>
    </xf>
    <xf numFmtId="0" fontId="7" fillId="0" borderId="1" xfId="0" applyFont="1" applyFill="1" applyBorder="1" applyAlignment="1">
      <alignment horizontal="left" vertical="center" wrapText="1"/>
    </xf>
    <xf numFmtId="4" fontId="7" fillId="0" borderId="1" xfId="1" applyNumberFormat="1" applyFont="1" applyFill="1" applyBorder="1" applyAlignment="1">
      <alignment horizontal="left" vertical="center" wrapText="1"/>
    </xf>
    <xf numFmtId="14" fontId="7" fillId="0" borderId="1" xfId="0" applyNumberFormat="1" applyFont="1" applyFill="1" applyBorder="1" applyAlignment="1">
      <alignment horizontal="left" vertical="center" wrapText="1"/>
    </xf>
    <xf numFmtId="49" fontId="7" fillId="0" borderId="1" xfId="0" applyNumberFormat="1" applyFont="1" applyFill="1" applyBorder="1" applyAlignment="1">
      <alignment horizontal="left" vertical="center" wrapText="1"/>
    </xf>
    <xf numFmtId="0" fontId="7" fillId="0" borderId="1" xfId="0" applyNumberFormat="1" applyFont="1" applyFill="1" applyBorder="1" applyAlignment="1">
      <alignment horizontal="left" vertical="center"/>
    </xf>
    <xf numFmtId="0" fontId="7" fillId="0" borderId="14" xfId="0" applyFont="1" applyFill="1" applyBorder="1" applyAlignment="1">
      <alignment horizontal="left" vertical="center" wrapText="1"/>
    </xf>
    <xf numFmtId="4" fontId="7" fillId="0" borderId="1" xfId="0" applyNumberFormat="1" applyFont="1" applyFill="1" applyBorder="1" applyAlignment="1">
      <alignment horizontal="left" vertical="center" wrapText="1"/>
    </xf>
    <xf numFmtId="165" fontId="7" fillId="0" borderId="1" xfId="1" applyNumberFormat="1" applyFont="1" applyFill="1" applyBorder="1" applyAlignment="1">
      <alignment horizontal="left" vertical="center" wrapText="1"/>
    </xf>
    <xf numFmtId="0" fontId="8" fillId="0" borderId="1" xfId="2" applyFont="1" applyFill="1" applyBorder="1" applyAlignment="1">
      <alignment horizontal="left"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right" vertical="center"/>
    </xf>
    <xf numFmtId="4" fontId="3" fillId="0" borderId="1" xfId="0" applyNumberFormat="1" applyFont="1" applyFill="1" applyBorder="1" applyAlignment="1">
      <alignment horizontal="left" vertical="center"/>
    </xf>
    <xf numFmtId="0" fontId="12" fillId="0" borderId="1" xfId="2" applyFont="1" applyFill="1" applyBorder="1" applyAlignment="1">
      <alignment horizontal="left" vertical="center" wrapText="1"/>
    </xf>
    <xf numFmtId="0" fontId="3" fillId="0" borderId="17" xfId="0" applyFont="1" applyBorder="1" applyAlignment="1">
      <alignment wrapText="1"/>
    </xf>
    <xf numFmtId="0" fontId="14" fillId="0" borderId="0" xfId="0" applyFont="1"/>
    <xf numFmtId="0" fontId="14" fillId="0" borderId="0" xfId="0" applyFont="1" applyAlignment="1">
      <alignment horizontal="left"/>
    </xf>
    <xf numFmtId="0" fontId="14" fillId="0" borderId="0" xfId="0" applyFont="1" applyAlignment="1">
      <alignment horizontal="left" vertical="center"/>
    </xf>
    <xf numFmtId="0" fontId="14" fillId="0" borderId="0" xfId="0" applyFont="1" applyAlignment="1">
      <alignment horizontal="right"/>
    </xf>
    <xf numFmtId="0" fontId="15" fillId="0" borderId="0" xfId="0" applyFont="1" applyAlignment="1">
      <alignment horizontal="center" vertical="center" wrapText="1"/>
    </xf>
    <xf numFmtId="0" fontId="16" fillId="3" borderId="22"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7" fillId="0" borderId="0" xfId="0" applyFont="1" applyAlignment="1">
      <alignment horizontal="center" vertical="center" wrapText="1"/>
    </xf>
    <xf numFmtId="0" fontId="18" fillId="3" borderId="4" xfId="0" applyFont="1" applyFill="1" applyBorder="1" applyAlignment="1">
      <alignment horizontal="center" vertical="center" wrapText="1"/>
    </xf>
    <xf numFmtId="0" fontId="18" fillId="3" borderId="4" xfId="0" applyFont="1" applyFill="1" applyBorder="1" applyAlignment="1">
      <alignment horizontal="left" vertical="center" wrapText="1"/>
    </xf>
    <xf numFmtId="0" fontId="13" fillId="0" borderId="1" xfId="0" applyFont="1" applyBorder="1" applyAlignment="1">
      <alignment horizontal="left" vertical="center"/>
    </xf>
    <xf numFmtId="0" fontId="13" fillId="0" borderId="1" xfId="0" applyFont="1" applyBorder="1" applyAlignment="1">
      <alignment horizontal="left" vertical="center" wrapText="1"/>
    </xf>
    <xf numFmtId="0" fontId="19" fillId="0" borderId="1" xfId="0" applyFont="1" applyBorder="1" applyAlignment="1">
      <alignment horizontal="left" vertical="center"/>
    </xf>
    <xf numFmtId="4" fontId="13" fillId="0" borderId="1" xfId="0" applyNumberFormat="1" applyFont="1" applyBorder="1" applyAlignment="1">
      <alignment horizontal="right" vertical="center"/>
    </xf>
    <xf numFmtId="0" fontId="19" fillId="4" borderId="1" xfId="0" applyFont="1" applyFill="1" applyBorder="1" applyAlignment="1">
      <alignment horizontal="left" vertical="center"/>
    </xf>
    <xf numFmtId="0" fontId="13" fillId="0" borderId="22" xfId="0" applyFont="1" applyBorder="1" applyAlignment="1">
      <alignment horizontal="left" vertical="center" wrapText="1"/>
    </xf>
    <xf numFmtId="0" fontId="13" fillId="0" borderId="1" xfId="0" applyFont="1" applyBorder="1" applyAlignment="1">
      <alignment vertical="top" wrapText="1"/>
    </xf>
    <xf numFmtId="4" fontId="13" fillId="0" borderId="1" xfId="0" applyNumberFormat="1" applyFont="1" applyBorder="1" applyAlignment="1">
      <alignment horizontal="right"/>
    </xf>
    <xf numFmtId="0" fontId="0" fillId="0" borderId="0" xfId="0" applyAlignment="1">
      <alignment horizontal="left"/>
    </xf>
    <xf numFmtId="0" fontId="0" fillId="0" borderId="0" xfId="0" applyAlignment="1">
      <alignment horizontal="right"/>
    </xf>
    <xf numFmtId="0" fontId="0" fillId="0" borderId="0" xfId="0" applyAlignment="1">
      <alignment horizontal="left" vertical="center"/>
    </xf>
    <xf numFmtId="0" fontId="21" fillId="0" borderId="0" xfId="0" applyFont="1" applyAlignment="1">
      <alignment horizontal="left"/>
    </xf>
    <xf numFmtId="0" fontId="22" fillId="0" borderId="0" xfId="0" applyFont="1"/>
    <xf numFmtId="0" fontId="23" fillId="0" borderId="0" xfId="0" applyFont="1"/>
    <xf numFmtId="3" fontId="3" fillId="0" borderId="1" xfId="0" applyNumberFormat="1" applyFont="1" applyBorder="1"/>
    <xf numFmtId="0" fontId="3" fillId="0" borderId="12" xfId="0" applyFont="1" applyBorder="1" applyAlignment="1">
      <alignment wrapText="1"/>
    </xf>
    <xf numFmtId="164" fontId="13" fillId="0" borderId="0" xfId="0" applyNumberFormat="1" applyFont="1" applyAlignment="1">
      <alignment horizontal="center" vertical="center" wrapText="1"/>
    </xf>
    <xf numFmtId="0" fontId="13" fillId="0" borderId="0" xfId="0" applyFont="1" applyAlignment="1">
      <alignment horizontal="center" vertical="center" wrapText="1"/>
    </xf>
    <xf numFmtId="0" fontId="19" fillId="0" borderId="0" xfId="0" applyFont="1"/>
    <xf numFmtId="0" fontId="13" fillId="0" borderId="1" xfId="0" applyFont="1" applyBorder="1"/>
    <xf numFmtId="0" fontId="13" fillId="0" borderId="1" xfId="0" applyFont="1" applyBorder="1" applyAlignment="1">
      <alignment wrapText="1"/>
    </xf>
    <xf numFmtId="4" fontId="13" fillId="0" borderId="1" xfId="0" applyNumberFormat="1" applyFont="1" applyBorder="1" applyAlignment="1">
      <alignment horizontal="right" vertical="center" wrapText="1"/>
    </xf>
    <xf numFmtId="0" fontId="3" fillId="0" borderId="16" xfId="0" applyFont="1" applyBorder="1" applyAlignment="1">
      <alignment wrapText="1"/>
    </xf>
    <xf numFmtId="3" fontId="3" fillId="0" borderId="18" xfId="0" applyNumberFormat="1" applyFont="1" applyBorder="1"/>
    <xf numFmtId="3" fontId="3" fillId="0" borderId="0" xfId="0" applyNumberFormat="1" applyFont="1"/>
    <xf numFmtId="0" fontId="3" fillId="0" borderId="0" xfId="0" applyFont="1" applyFill="1" applyBorder="1" applyAlignment="1">
      <alignment vertical="center" wrapText="1"/>
    </xf>
    <xf numFmtId="0" fontId="8" fillId="0" borderId="0" xfId="2" applyFont="1" applyFill="1" applyBorder="1" applyAlignment="1">
      <alignment wrapText="1"/>
    </xf>
    <xf numFmtId="0" fontId="3" fillId="0" borderId="0" xfId="0" applyFont="1" applyFill="1" applyBorder="1" applyAlignment="1">
      <alignment horizontal="left" vertical="center" wrapText="1"/>
    </xf>
    <xf numFmtId="0" fontId="3" fillId="0" borderId="0" xfId="0" applyFont="1" applyFill="1" applyBorder="1" applyAlignment="1">
      <alignment wrapText="1"/>
    </xf>
    <xf numFmtId="14" fontId="3" fillId="0" borderId="0" xfId="0" applyNumberFormat="1" applyFont="1" applyFill="1" applyBorder="1" applyAlignment="1">
      <alignment horizontal="left" vertical="center"/>
    </xf>
    <xf numFmtId="4" fontId="3" fillId="0" borderId="0" xfId="0" applyNumberFormat="1" applyFont="1" applyFill="1" applyBorder="1" applyAlignment="1">
      <alignment horizontal="right" vertical="center"/>
    </xf>
    <xf numFmtId="0" fontId="3" fillId="0" borderId="26" xfId="0" applyFont="1" applyFill="1" applyBorder="1" applyAlignment="1">
      <alignment horizontal="left" vertical="center" wrapText="1"/>
    </xf>
    <xf numFmtId="0" fontId="3" fillId="0" borderId="22" xfId="0" applyFont="1" applyFill="1" applyBorder="1" applyAlignment="1">
      <alignment horizontal="left" vertical="center" wrapText="1"/>
    </xf>
    <xf numFmtId="14" fontId="3" fillId="0" borderId="22" xfId="0" applyNumberFormat="1" applyFont="1" applyFill="1" applyBorder="1" applyAlignment="1">
      <alignment horizontal="left" vertical="center"/>
    </xf>
    <xf numFmtId="4" fontId="3" fillId="0" borderId="22" xfId="0" applyNumberFormat="1" applyFont="1" applyFill="1" applyBorder="1" applyAlignment="1">
      <alignment horizontal="right" vertical="center"/>
    </xf>
    <xf numFmtId="4" fontId="3" fillId="0" borderId="27" xfId="0" applyNumberFormat="1" applyFont="1" applyFill="1" applyBorder="1" applyAlignment="1">
      <alignment horizontal="right" vertical="center"/>
    </xf>
    <xf numFmtId="0" fontId="5" fillId="0" borderId="0" xfId="0" applyFont="1" applyAlignment="1">
      <alignment vertical="center"/>
    </xf>
    <xf numFmtId="0" fontId="7" fillId="0" borderId="16" xfId="0" applyFont="1" applyFill="1" applyBorder="1" applyAlignment="1">
      <alignment vertical="center"/>
    </xf>
    <xf numFmtId="0" fontId="7" fillId="0" borderId="17" xfId="0" applyFont="1" applyFill="1" applyBorder="1" applyAlignment="1">
      <alignment vertical="center"/>
    </xf>
    <xf numFmtId="0" fontId="7" fillId="0" borderId="17" xfId="0" applyFont="1" applyFill="1" applyBorder="1" applyAlignment="1">
      <alignment vertical="center" wrapText="1"/>
    </xf>
    <xf numFmtId="4" fontId="7" fillId="0" borderId="17" xfId="0" applyNumberFormat="1" applyFont="1" applyFill="1" applyBorder="1" applyAlignment="1">
      <alignment horizontal="left" vertical="center"/>
    </xf>
    <xf numFmtId="14" fontId="7" fillId="0" borderId="17" xfId="0" applyNumberFormat="1" applyFont="1" applyFill="1" applyBorder="1" applyAlignment="1">
      <alignment horizontal="left" vertical="center" wrapText="1"/>
    </xf>
    <xf numFmtId="49" fontId="7" fillId="0" borderId="17" xfId="0" applyNumberFormat="1" applyFont="1" applyFill="1" applyBorder="1" applyAlignment="1">
      <alignment horizontal="left" vertical="center" wrapText="1"/>
    </xf>
    <xf numFmtId="0" fontId="7" fillId="0" borderId="17" xfId="0" applyFont="1" applyFill="1" applyBorder="1" applyAlignment="1">
      <alignment horizontal="left" vertical="center"/>
    </xf>
    <xf numFmtId="0" fontId="7" fillId="0" borderId="17" xfId="0" applyFont="1" applyFill="1" applyBorder="1" applyAlignment="1">
      <alignment horizontal="right" vertical="center"/>
    </xf>
    <xf numFmtId="0" fontId="3" fillId="0" borderId="1" xfId="0" applyFont="1" applyFill="1" applyBorder="1" applyAlignment="1">
      <alignment horizontal="right" vertical="center" wrapText="1"/>
    </xf>
    <xf numFmtId="4" fontId="3" fillId="0" borderId="0" xfId="0" applyNumberFormat="1" applyFont="1" applyFill="1" applyBorder="1" applyAlignment="1">
      <alignment wrapText="1"/>
    </xf>
    <xf numFmtId="0" fontId="3" fillId="0" borderId="0" xfId="0" applyFont="1" applyBorder="1"/>
    <xf numFmtId="0" fontId="24" fillId="0" borderId="22" xfId="0" applyFont="1" applyFill="1" applyBorder="1" applyAlignment="1">
      <alignment horizontal="left" vertical="center" wrapText="1"/>
    </xf>
    <xf numFmtId="14" fontId="24" fillId="0" borderId="22" xfId="0" applyNumberFormat="1" applyFont="1" applyFill="1" applyBorder="1" applyAlignment="1">
      <alignment horizontal="left" vertical="center"/>
    </xf>
    <xf numFmtId="4" fontId="24" fillId="0" borderId="22" xfId="0" applyNumberFormat="1" applyFont="1" applyFill="1" applyBorder="1" applyAlignment="1">
      <alignment horizontal="right" vertical="center"/>
    </xf>
    <xf numFmtId="4" fontId="24" fillId="0" borderId="27" xfId="0" applyNumberFormat="1" applyFont="1" applyFill="1" applyBorder="1" applyAlignment="1">
      <alignment horizontal="right" vertical="center"/>
    </xf>
    <xf numFmtId="0" fontId="3" fillId="0" borderId="17" xfId="0" applyFont="1" applyFill="1" applyBorder="1" applyAlignment="1">
      <alignment horizontal="left" vertical="center" wrapText="1"/>
    </xf>
    <xf numFmtId="0" fontId="3" fillId="0" borderId="17" xfId="0" applyFont="1" applyFill="1" applyBorder="1" applyAlignment="1">
      <alignment wrapText="1"/>
    </xf>
    <xf numFmtId="14" fontId="3" fillId="0" borderId="17" xfId="0" applyNumberFormat="1" applyFont="1" applyFill="1" applyBorder="1" applyAlignment="1">
      <alignment horizontal="left" vertical="center"/>
    </xf>
    <xf numFmtId="4" fontId="3" fillId="0" borderId="17" xfId="0" applyNumberFormat="1" applyFont="1" applyFill="1" applyBorder="1" applyAlignment="1">
      <alignment horizontal="right" vertical="center"/>
    </xf>
    <xf numFmtId="4" fontId="3" fillId="0" borderId="18" xfId="0" applyNumberFormat="1" applyFont="1" applyFill="1" applyBorder="1" applyAlignment="1">
      <alignment horizontal="right" vertical="center"/>
    </xf>
    <xf numFmtId="0" fontId="4" fillId="0" borderId="0" xfId="0" applyFont="1" applyBorder="1"/>
    <xf numFmtId="0" fontId="24" fillId="0" borderId="26" xfId="0" applyFont="1" applyFill="1" applyBorder="1" applyAlignment="1">
      <alignment horizontal="left" vertical="center" wrapText="1"/>
    </xf>
    <xf numFmtId="0" fontId="3" fillId="0" borderId="16" xfId="0" applyFont="1" applyFill="1" applyBorder="1" applyAlignment="1">
      <alignment vertical="center" wrapText="1"/>
    </xf>
    <xf numFmtId="0" fontId="8" fillId="0" borderId="17" xfId="2" applyFont="1" applyFill="1" applyBorder="1" applyAlignment="1">
      <alignment wrapText="1"/>
    </xf>
    <xf numFmtId="4" fontId="20" fillId="5" borderId="1" xfId="0" applyNumberFormat="1" applyFont="1" applyFill="1" applyBorder="1" applyAlignment="1">
      <alignment horizontal="right" vertical="center"/>
    </xf>
    <xf numFmtId="0" fontId="13" fillId="5" borderId="1" xfId="0" applyFont="1" applyFill="1" applyBorder="1" applyAlignment="1">
      <alignment horizontal="left" vertical="center"/>
    </xf>
    <xf numFmtId="0" fontId="20" fillId="5" borderId="1" xfId="0" applyFont="1" applyFill="1" applyBorder="1" applyAlignment="1">
      <alignment horizontal="left" vertical="center"/>
    </xf>
    <xf numFmtId="0" fontId="19" fillId="5" borderId="1" xfId="0" applyFont="1" applyFill="1" applyBorder="1" applyAlignment="1">
      <alignment horizontal="left" vertical="center"/>
    </xf>
    <xf numFmtId="0" fontId="3" fillId="2" borderId="11" xfId="0" applyFont="1" applyFill="1" applyBorder="1" applyAlignment="1">
      <alignment horizontal="center" vertical="top" wrapText="1"/>
    </xf>
    <xf numFmtId="0" fontId="3" fillId="2" borderId="13" xfId="0" applyFont="1" applyFill="1" applyBorder="1" applyAlignment="1">
      <alignment horizontal="center" vertical="top"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3" fillId="2" borderId="6" xfId="0" applyFont="1" applyFill="1" applyBorder="1" applyAlignment="1">
      <alignment horizontal="center" vertical="top" wrapText="1"/>
    </xf>
    <xf numFmtId="0" fontId="3" fillId="2" borderId="12" xfId="0" applyFont="1" applyFill="1" applyBorder="1" applyAlignment="1">
      <alignment horizontal="center" vertical="top" wrapText="1"/>
    </xf>
    <xf numFmtId="0" fontId="3" fillId="2" borderId="7"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8" xfId="0" applyFont="1" applyFill="1" applyBorder="1" applyAlignment="1">
      <alignment horizontal="center" vertical="top" wrapText="1"/>
    </xf>
    <xf numFmtId="0" fontId="3" fillId="2" borderId="9" xfId="0" applyFont="1" applyFill="1" applyBorder="1" applyAlignment="1">
      <alignment horizontal="center" vertical="top" wrapText="1"/>
    </xf>
    <xf numFmtId="0" fontId="3" fillId="2" borderId="10" xfId="0" applyFont="1" applyFill="1" applyBorder="1" applyAlignment="1">
      <alignment horizontal="center" vertical="top" wrapText="1"/>
    </xf>
    <xf numFmtId="0" fontId="4" fillId="0" borderId="0" xfId="0" applyFont="1" applyFill="1" applyAlignment="1">
      <alignment horizontal="center"/>
    </xf>
    <xf numFmtId="0" fontId="13" fillId="0" borderId="22" xfId="0" applyFont="1" applyBorder="1" applyAlignment="1">
      <alignment horizontal="center" vertical="center" wrapText="1"/>
    </xf>
    <xf numFmtId="0" fontId="13" fillId="0" borderId="23" xfId="0" applyFont="1" applyBorder="1" applyAlignment="1">
      <alignment horizontal="center" vertical="center" wrapText="1"/>
    </xf>
    <xf numFmtId="0" fontId="19" fillId="0" borderId="23" xfId="0" applyFont="1" applyBorder="1"/>
    <xf numFmtId="0" fontId="19" fillId="0" borderId="4" xfId="0" applyFont="1" applyBorder="1"/>
    <xf numFmtId="0" fontId="13" fillId="0" borderId="22" xfId="0" applyFont="1" applyBorder="1" applyAlignment="1">
      <alignment horizontal="center" vertical="center"/>
    </xf>
    <xf numFmtId="0" fontId="13" fillId="0" borderId="23" xfId="0" applyFont="1" applyBorder="1" applyAlignment="1">
      <alignment horizontal="center" vertical="center"/>
    </xf>
    <xf numFmtId="0" fontId="13" fillId="0" borderId="22" xfId="0" applyFont="1" applyBorder="1" applyAlignment="1">
      <alignment vertical="center" wrapText="1"/>
    </xf>
    <xf numFmtId="0" fontId="13" fillId="0" borderId="22" xfId="0" applyFont="1" applyBorder="1" applyAlignment="1">
      <alignment horizontal="left" vertical="center"/>
    </xf>
    <xf numFmtId="0" fontId="19" fillId="0" borderId="23" xfId="0" applyFont="1" applyBorder="1" applyAlignment="1">
      <alignment horizontal="left" vertical="center"/>
    </xf>
    <xf numFmtId="0" fontId="19" fillId="0" borderId="4" xfId="0" applyFont="1" applyBorder="1" applyAlignment="1">
      <alignment horizontal="left" vertical="center"/>
    </xf>
    <xf numFmtId="0" fontId="19" fillId="4" borderId="22" xfId="0" applyFont="1" applyFill="1" applyBorder="1" applyAlignment="1">
      <alignment horizontal="left" vertical="center"/>
    </xf>
    <xf numFmtId="0" fontId="13" fillId="0" borderId="4" xfId="0" applyFont="1" applyBorder="1" applyAlignment="1">
      <alignment horizontal="center" vertical="center" wrapText="1"/>
    </xf>
    <xf numFmtId="0" fontId="13" fillId="0" borderId="23" xfId="0" applyFont="1" applyBorder="1" applyAlignment="1">
      <alignment horizontal="left" vertical="center"/>
    </xf>
    <xf numFmtId="0" fontId="19" fillId="0" borderId="23" xfId="0" applyFont="1" applyBorder="1" applyAlignment="1">
      <alignment horizontal="left"/>
    </xf>
    <xf numFmtId="0" fontId="19" fillId="0" borderId="4" xfId="0" applyFont="1" applyBorder="1" applyAlignment="1">
      <alignment horizontal="left"/>
    </xf>
    <xf numFmtId="0" fontId="13" fillId="0" borderId="22" xfId="0" applyFont="1" applyBorder="1" applyAlignment="1">
      <alignment horizontal="left" vertical="center" wrapText="1"/>
    </xf>
    <xf numFmtId="0" fontId="13" fillId="0" borderId="23" xfId="0" applyFont="1" applyBorder="1" applyAlignment="1">
      <alignment horizontal="left" vertical="center" wrapText="1"/>
    </xf>
    <xf numFmtId="0" fontId="16" fillId="3" borderId="22"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5" fillId="0" borderId="0" xfId="0" applyFont="1" applyAlignment="1">
      <alignment horizontal="center" vertical="center" wrapText="1"/>
    </xf>
    <xf numFmtId="0" fontId="16" fillId="3" borderId="22" xfId="0" applyFont="1" applyFill="1" applyBorder="1" applyAlignment="1">
      <alignment horizontal="left" vertical="center" wrapText="1"/>
    </xf>
    <xf numFmtId="0" fontId="16" fillId="3" borderId="4" xfId="0" applyFont="1" applyFill="1" applyBorder="1" applyAlignment="1">
      <alignment horizontal="left" vertical="center" wrapText="1"/>
    </xf>
    <xf numFmtId="0" fontId="4" fillId="2" borderId="19"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3" fillId="0" borderId="15" xfId="0" applyFont="1" applyFill="1" applyBorder="1" applyAlignment="1">
      <alignment wrapText="1"/>
    </xf>
    <xf numFmtId="4" fontId="3" fillId="0" borderId="17" xfId="0" applyNumberFormat="1" applyFont="1" applyFill="1" applyBorder="1"/>
    <xf numFmtId="0" fontId="3" fillId="0" borderId="18" xfId="0" applyFont="1" applyFill="1" applyBorder="1"/>
    <xf numFmtId="0" fontId="25" fillId="2" borderId="20" xfId="0" applyFont="1" applyFill="1" applyBorder="1" applyAlignment="1">
      <alignment horizontal="center" vertical="center" wrapText="1"/>
    </xf>
    <xf numFmtId="0" fontId="25" fillId="2" borderId="7" xfId="0" applyFont="1" applyFill="1" applyBorder="1" applyAlignment="1">
      <alignment horizontal="center" vertical="center" wrapText="1"/>
    </xf>
    <xf numFmtId="0" fontId="25" fillId="2" borderId="19" xfId="0" applyFont="1" applyFill="1" applyBorder="1" applyAlignment="1">
      <alignment horizontal="center" vertical="center" wrapText="1"/>
    </xf>
    <xf numFmtId="0" fontId="25" fillId="2" borderId="14" xfId="0" applyFont="1" applyFill="1" applyBorder="1" applyAlignment="1">
      <alignment horizontal="center" vertical="center" wrapText="1"/>
    </xf>
    <xf numFmtId="0" fontId="25" fillId="2" borderId="4" xfId="0" applyFont="1" applyFill="1" applyBorder="1" applyAlignment="1">
      <alignment horizontal="center" vertical="center" wrapText="1"/>
    </xf>
    <xf numFmtId="0" fontId="25" fillId="2" borderId="15" xfId="0" applyFont="1" applyFill="1" applyBorder="1" applyAlignment="1">
      <alignment horizontal="center" vertical="center" wrapText="1"/>
    </xf>
    <xf numFmtId="0" fontId="7" fillId="2" borderId="14" xfId="0" applyFont="1" applyFill="1" applyBorder="1" applyAlignment="1">
      <alignment horizontal="center" vertical="top" wrapText="1"/>
    </xf>
    <xf numFmtId="0" fontId="7" fillId="2" borderId="1" xfId="0" applyFont="1" applyFill="1" applyBorder="1" applyAlignment="1">
      <alignment horizontal="center" vertical="top" wrapText="1"/>
    </xf>
    <xf numFmtId="0" fontId="7" fillId="2" borderId="15" xfId="0" applyFont="1" applyFill="1" applyBorder="1" applyAlignment="1">
      <alignment horizontal="center" vertical="top" wrapText="1"/>
    </xf>
    <xf numFmtId="0" fontId="7" fillId="0" borderId="14" xfId="0" applyFont="1" applyBorder="1" applyAlignment="1">
      <alignment wrapText="1"/>
    </xf>
    <xf numFmtId="4" fontId="7" fillId="0" borderId="1" xfId="0" applyNumberFormat="1" applyFont="1" applyBorder="1"/>
    <xf numFmtId="4" fontId="7" fillId="0" borderId="15" xfId="0" applyNumberFormat="1" applyFont="1" applyBorder="1"/>
    <xf numFmtId="0" fontId="7" fillId="0" borderId="28" xfId="0" applyFont="1" applyBorder="1" applyAlignment="1">
      <alignment wrapText="1"/>
    </xf>
    <xf numFmtId="0" fontId="7" fillId="0" borderId="16" xfId="0" applyFont="1" applyBorder="1" applyAlignment="1">
      <alignment wrapText="1"/>
    </xf>
    <xf numFmtId="4" fontId="7" fillId="0" borderId="17" xfId="0" applyNumberFormat="1" applyFont="1" applyBorder="1"/>
    <xf numFmtId="4" fontId="7" fillId="0" borderId="18" xfId="0" applyNumberFormat="1" applyFont="1" applyBorder="1"/>
    <xf numFmtId="0" fontId="7" fillId="0" borderId="0" xfId="0" applyFont="1" applyAlignment="1">
      <alignment wrapText="1"/>
    </xf>
  </cellXfs>
  <cellStyles count="3">
    <cellStyle name="Dziesiętny" xfId="1" builtinId="3"/>
    <cellStyle name="Hiperłącze" xfId="2" builtinId="8"/>
    <cellStyle name="Normalny" xfId="0" builtinId="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NIVERSE\dfs$\!!!%20RPO\Zdrowie\Plan%20Dzia&#322;a&#324;%202017\Plan%20Dzia&#322;a&#324;%202016_zmiany%20wysy&#322;ane%20informacyjnie\Plan%20dzia&#322;a&#324;%202017%2025.01.2017_WU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NIVERSE\dfs$\DPE\02%20NOWA%20PERSPEKTYWA%202014%20-%202020\zdrowie\Plan%20Dzia&#322;ania%202018\Pierwotny%20PD%20-%20listopad%202017\Plan_dzialan_w_sektorze_zdrowia%202018%20RPO_W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PD.2.K.1"/>
      <sheetName val="RPZ1"/>
      <sheetName val="RPZ2"/>
      <sheetName val="RPZ3"/>
      <sheetName val="RPZ4"/>
      <sheetName val="Kryteria RPO WPD.2.K.1"/>
      <sheetName val="Konkurs RPO WPD.2.K.5"/>
      <sheetName val="Kryteria RPO WPD.2.K.5"/>
      <sheetName val=" Konkurs RPO WPD.7.K.1 "/>
      <sheetName val="RPZ RPO WPD.7.K.1 "/>
      <sheetName val="Kryteria  RPO WPD.7.K.1 "/>
      <sheetName val="Konkurs RPO 8.K.1"/>
      <sheetName val="Kryteria RPO 8.K.1 "/>
      <sheetName val="RPZ"/>
      <sheetName val="Projekt pozakonkursowy"/>
      <sheetName val="Planowane działania"/>
      <sheetName val="ZAŁ. 1"/>
    </sheetNames>
    <sheetDataSet>
      <sheetData sheetId="0">
        <row r="100">
          <cell r="N100" t="str">
            <v>PI 2c</v>
          </cell>
        </row>
        <row r="118">
          <cell r="K118" t="str">
            <v>Narzędzie 1</v>
          </cell>
        </row>
        <row r="119">
          <cell r="K119" t="str">
            <v>Narzędzie 2</v>
          </cell>
        </row>
        <row r="120">
          <cell r="K120" t="str">
            <v>Narzędzie 3</v>
          </cell>
        </row>
        <row r="121">
          <cell r="K121" t="str">
            <v>Narzędzie 4</v>
          </cell>
        </row>
        <row r="122">
          <cell r="K122" t="str">
            <v>Narzędzie 5</v>
          </cell>
        </row>
        <row r="123">
          <cell r="K123" t="str">
            <v>Narzędzie 6</v>
          </cell>
        </row>
        <row r="124">
          <cell r="K124" t="str">
            <v>Narzędzie 7</v>
          </cell>
        </row>
        <row r="125">
          <cell r="K125" t="str">
            <v>Narzędzie 8</v>
          </cell>
        </row>
        <row r="126">
          <cell r="K126" t="str">
            <v>Narzędzie 9</v>
          </cell>
        </row>
        <row r="127">
          <cell r="K127" t="str">
            <v>Narzędzie 10</v>
          </cell>
        </row>
        <row r="128">
          <cell r="K128" t="str">
            <v>Narzędzie 11</v>
          </cell>
        </row>
        <row r="129">
          <cell r="K129" t="str">
            <v>Narzędzie 12</v>
          </cell>
        </row>
        <row r="130">
          <cell r="K130" t="str">
            <v>Narzędzie 13</v>
          </cell>
        </row>
        <row r="131">
          <cell r="K131" t="str">
            <v>Narzędzie 14</v>
          </cell>
        </row>
        <row r="132">
          <cell r="K132" t="str">
            <v>Narzędzie 15</v>
          </cell>
        </row>
        <row r="133">
          <cell r="K133" t="str">
            <v>Narzędzie 16</v>
          </cell>
        </row>
        <row r="134">
          <cell r="K134" t="str">
            <v>Narzędzie 17</v>
          </cell>
        </row>
        <row r="135">
          <cell r="K135" t="str">
            <v>Narzędzie 18</v>
          </cell>
        </row>
        <row r="136">
          <cell r="K136" t="str">
            <v>Narzędzie 19</v>
          </cell>
        </row>
        <row r="137">
          <cell r="K137" t="str">
            <v>Narzędzie 20</v>
          </cell>
        </row>
        <row r="138">
          <cell r="K138" t="str">
            <v>Narzędzie 21</v>
          </cell>
        </row>
        <row r="139">
          <cell r="K139" t="str">
            <v>Narzędzie 22</v>
          </cell>
        </row>
        <row r="140">
          <cell r="K140" t="str">
            <v>Narzędzie 23</v>
          </cell>
        </row>
        <row r="141">
          <cell r="K141" t="str">
            <v>Narzędzie 24</v>
          </cell>
        </row>
        <row r="142">
          <cell r="K142" t="str">
            <v>Narzędzie 25</v>
          </cell>
        </row>
        <row r="143">
          <cell r="K143" t="str">
            <v>Narzędzie 26</v>
          </cell>
        </row>
        <row r="144">
          <cell r="K144" t="str">
            <v>Narzędzie 27</v>
          </cell>
        </row>
        <row r="145">
          <cell r="K145" t="str">
            <v>Narzędzie 28</v>
          </cell>
        </row>
        <row r="146">
          <cell r="K146" t="str">
            <v>Narzędzie 29</v>
          </cell>
        </row>
        <row r="147">
          <cell r="K147" t="str">
            <v>Narzędzie 30</v>
          </cell>
        </row>
        <row r="148">
          <cell r="K148" t="str">
            <v>Narzędzie 31</v>
          </cell>
        </row>
        <row r="149">
          <cell r="K149" t="str">
            <v>Narzędzie 32</v>
          </cell>
        </row>
        <row r="150">
          <cell r="K150" t="str">
            <v>Narzędzie 33</v>
          </cell>
        </row>
        <row r="151">
          <cell r="K151" t="str">
            <v>Narzędzie 34</v>
          </cell>
        </row>
        <row r="152">
          <cell r="K152" t="str">
            <v>Narzędzie 35</v>
          </cell>
        </row>
        <row r="153">
          <cell r="K153" t="str">
            <v>Narzędzie 36</v>
          </cell>
        </row>
        <row r="154">
          <cell r="K154" t="str">
            <v>Narzędzie 37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D 8.K.3"/>
      <sheetName val="Kryteria RPO WD 8.K.3"/>
      <sheetName val="RPZ 8.K.3"/>
      <sheetName val="Konkurs RPO WD 8.K.4"/>
      <sheetName val="Kryteria  RPO WD 8.K.4"/>
      <sheetName val="RPZ 8.K.4"/>
      <sheetName val="Konkurs RPO WD 8.K.5"/>
      <sheetName val="Kryteria RPO WD 8.K.5"/>
      <sheetName val="RPZ 8.K.5 "/>
      <sheetName val="Konkurs RPO WD 9.K.1"/>
      <sheetName val="Kryteria RPO WD 9.K.1"/>
      <sheetName val="Konkurs RPO WD 9.K.2"/>
      <sheetName val="Kryteria RPO WD 9.K.2"/>
      <sheetName val="Planowane działania"/>
      <sheetName val="Projekt pozakonkursowy"/>
      <sheetName val="ZAŁ. 1"/>
    </sheetNames>
    <sheetDataSet>
      <sheetData sheetId="0">
        <row r="104">
          <cell r="N104" t="str">
            <v>PI 2c</v>
          </cell>
        </row>
        <row r="105">
          <cell r="N105" t="str">
            <v>PI 8vi</v>
          </cell>
        </row>
        <row r="106">
          <cell r="N106" t="str">
            <v>PI 9a</v>
          </cell>
        </row>
        <row r="107">
          <cell r="N107" t="str">
            <v>PI 9iv</v>
          </cell>
        </row>
        <row r="108">
          <cell r="N108" t="str">
            <v>PI 10ii</v>
          </cell>
        </row>
        <row r="109">
          <cell r="N109" t="str">
            <v>PI 10iii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unduszeeuropejskie.gov.pl/nabory/67-profilaktyka-i-rehabilitacja-zdrowotna-osob-pracujacych-i-powracajacych-do-pracy-oraz-wspieranie-zdrowych-i-bezpiecznych-miejsc-pracy-4/" TargetMode="External"/><Relationship Id="rId3" Type="http://schemas.openxmlformats.org/officeDocument/2006/relationships/hyperlink" Target="https://www.funduszeeuropejskie.gov.pl/nabory/91-infrastruktura-zdrowotna-i-uslug-spolecznych-911-infrastruktura-zdrowotna-i-uslug-spolecznych-projekty-realizowane-poza-formula-zit/" TargetMode="External"/><Relationship Id="rId7" Type="http://schemas.openxmlformats.org/officeDocument/2006/relationships/hyperlink" Target="https://www.funduszeeuropejskie.gov.pl/nabory/67-profilaktyka-i-rehabilitacja-zdrowotna-osob-pracujacych-i-powracajacych-do-pracy-oraz-wspieranie-zdrowych-i-bezpiecznych-miejsc-pracy-1/" TargetMode="External"/><Relationship Id="rId12" Type="http://schemas.openxmlformats.org/officeDocument/2006/relationships/printerSettings" Target="../printerSettings/printerSettings3.bin"/><Relationship Id="rId2" Type="http://schemas.openxmlformats.org/officeDocument/2006/relationships/hyperlink" Target="https://www.funduszeeuropejskie.gov.pl/nabory/67-profilaktyka-i-rehabilitacja-zdrowotna-osob-pracujacych-i-powracajacych-do-pracy-oraz-wspieranie-zdrowych-i-bezpiecznych-miejsc-pracy/" TargetMode="External"/><Relationship Id="rId1" Type="http://schemas.openxmlformats.org/officeDocument/2006/relationships/hyperlink" Target="https://www.funduszeeuropejskie.gov.pl/nabory/ogloszenie-o-konkursie-nr-rplb020100-iz00-08-k0116-21-rozwoj-spoleczenstwa-informacyjnego/" TargetMode="External"/><Relationship Id="rId6" Type="http://schemas.openxmlformats.org/officeDocument/2006/relationships/hyperlink" Target="https://www.funduszeeuropejskie.gov.pl/nabory/67-profilaktyka-i-rehabilitacja-zdrowotna-osob-pracujacych-i-powracajacych-do-pracy-oraz-wspieranie-zdrowych-i-bezpiecznych-miejsc-pracy-3/" TargetMode="External"/><Relationship Id="rId11" Type="http://schemas.openxmlformats.org/officeDocument/2006/relationships/hyperlink" Target="https://www.funduszeeuropejskie.gov.pl/nabory/67-profilaktyka-i-rehabilitacja-zdrowotna-osob-pracujacych-i-powracajacych-do-pracy-oraz-wspieranie-zdrowych-i-bezpiecznych-miejsc-pracy-7/" TargetMode="External"/><Relationship Id="rId5" Type="http://schemas.openxmlformats.org/officeDocument/2006/relationships/hyperlink" Target="https://www.funduszeeuropejskie.gov.pl/nabory/67-profilaktyka-i-rehabilitacja-zdrowotna-osob-pracujacych-i-powracajacych-do-pracy-oraz-wspieranie-zdrowych-i-bezpiecznych-miejsc-pracy-2/" TargetMode="External"/><Relationship Id="rId10" Type="http://schemas.openxmlformats.org/officeDocument/2006/relationships/hyperlink" Target="https://www.funduszeeuropejskie.gov.pl/nabory/67-profilaktyka-i-rehabilitacja-zdrowotna-osob-pracujacych-i-powracajacych-do-pracy-oraz-wspieranie-zdrowych-i-bezpiecznych-miejsc-pracy-6/" TargetMode="External"/><Relationship Id="rId4" Type="http://schemas.openxmlformats.org/officeDocument/2006/relationships/hyperlink" Target="https://www.funduszeeuropejskie.gov.pl/nabory/91-infrastruktura-zdrowotna-i-uslug-spolecznych-912-infrastruktura-zdrowotna-i-uslug-spolecznych-zit-zielona-gora/" TargetMode="External"/><Relationship Id="rId9" Type="http://schemas.openxmlformats.org/officeDocument/2006/relationships/hyperlink" Target="https://www.funduszeeuropejskie.gov.pl/nabory/67-profilaktyka-i-rehabilitacja-zdrowotna-osob-pracujacych-i-powracajacych-do-pracy-oraz-wspieranie-zdrowych-i-bezpiecznych-miejsc-pracy-5/"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9"/>
  <sheetViews>
    <sheetView zoomScaleNormal="100" zoomScaleSheetLayoutView="90" workbookViewId="0">
      <selection activeCell="G12" sqref="G12"/>
    </sheetView>
  </sheetViews>
  <sheetFormatPr defaultColWidth="9.1796875" defaultRowHeight="14" x14ac:dyDescent="0.3"/>
  <cols>
    <col min="1" max="1" width="14.54296875" style="16" customWidth="1"/>
    <col min="2" max="2" width="44.26953125" style="16" customWidth="1"/>
    <col min="3" max="3" width="17.54296875" style="16" bestFit="1" customWidth="1"/>
    <col min="4" max="4" width="36.1796875" style="16" customWidth="1"/>
    <col min="5" max="5" width="12.26953125" style="17" customWidth="1"/>
    <col min="6" max="6" width="12.26953125" style="16" customWidth="1"/>
    <col min="7" max="14" width="16.7265625" style="16" customWidth="1"/>
    <col min="15" max="15" width="31.26953125" style="16" customWidth="1"/>
    <col min="16" max="16" width="10.26953125" style="16" bestFit="1" customWidth="1"/>
    <col min="17" max="16384" width="9.1796875" style="16"/>
  </cols>
  <sheetData>
    <row r="1" spans="1:15" s="6" customFormat="1" ht="24.75" customHeight="1" x14ac:dyDescent="0.25">
      <c r="A1" s="6" t="s">
        <v>29</v>
      </c>
      <c r="B1" s="6" t="s">
        <v>46</v>
      </c>
      <c r="E1" s="23"/>
    </row>
    <row r="2" spans="1:15" s="4" customFormat="1" ht="27" customHeight="1" x14ac:dyDescent="0.25">
      <c r="A2" s="6"/>
      <c r="E2" s="22"/>
    </row>
    <row r="3" spans="1:15" s="6" customFormat="1" ht="27" customHeight="1" thickBot="1" x14ac:dyDescent="0.3">
      <c r="A3" s="111" t="s">
        <v>119</v>
      </c>
      <c r="E3" s="23"/>
      <c r="G3" s="142"/>
      <c r="H3" s="142"/>
      <c r="I3" s="142"/>
      <c r="J3" s="142"/>
      <c r="K3" s="142"/>
      <c r="L3" s="142"/>
      <c r="M3" s="142"/>
      <c r="N3" s="143"/>
    </row>
    <row r="4" spans="1:15" s="25" customFormat="1" ht="25.5" customHeight="1" x14ac:dyDescent="0.35">
      <c r="A4" s="144" t="s">
        <v>126</v>
      </c>
      <c r="B4" s="146" t="s">
        <v>127</v>
      </c>
      <c r="C4" s="146" t="s">
        <v>128</v>
      </c>
      <c r="D4" s="146" t="s">
        <v>129</v>
      </c>
      <c r="E4" s="146" t="s">
        <v>130</v>
      </c>
      <c r="F4" s="146" t="s">
        <v>131</v>
      </c>
      <c r="G4" s="148" t="s">
        <v>120</v>
      </c>
      <c r="H4" s="149"/>
      <c r="I4" s="148" t="s">
        <v>121</v>
      </c>
      <c r="J4" s="150"/>
      <c r="K4" s="150"/>
      <c r="L4" s="149"/>
      <c r="M4" s="146" t="s">
        <v>122</v>
      </c>
      <c r="N4" s="146" t="s">
        <v>163</v>
      </c>
      <c r="O4" s="140" t="s">
        <v>123</v>
      </c>
    </row>
    <row r="5" spans="1:15" ht="78.75" customHeight="1" x14ac:dyDescent="0.3">
      <c r="A5" s="145"/>
      <c r="B5" s="147"/>
      <c r="C5" s="147"/>
      <c r="D5" s="147"/>
      <c r="E5" s="147"/>
      <c r="F5" s="147"/>
      <c r="G5" s="9" t="s">
        <v>149</v>
      </c>
      <c r="H5" s="9" t="s">
        <v>150</v>
      </c>
      <c r="I5" s="9" t="s">
        <v>132</v>
      </c>
      <c r="J5" s="9" t="s">
        <v>151</v>
      </c>
      <c r="K5" s="9" t="s">
        <v>164</v>
      </c>
      <c r="L5" s="9" t="s">
        <v>165</v>
      </c>
      <c r="M5" s="147"/>
      <c r="N5" s="147"/>
      <c r="O5" s="141"/>
    </row>
    <row r="6" spans="1:15" s="25" customFormat="1" ht="14.5" x14ac:dyDescent="0.35">
      <c r="A6" s="29">
        <v>1</v>
      </c>
      <c r="B6" s="26">
        <v>2</v>
      </c>
      <c r="C6" s="26">
        <v>3</v>
      </c>
      <c r="D6" s="26">
        <v>4</v>
      </c>
      <c r="E6" s="26">
        <v>5</v>
      </c>
      <c r="F6" s="26">
        <v>6</v>
      </c>
      <c r="G6" s="26">
        <v>7</v>
      </c>
      <c r="H6" s="26">
        <v>8</v>
      </c>
      <c r="I6" s="26" t="s">
        <v>124</v>
      </c>
      <c r="J6" s="26">
        <v>10</v>
      </c>
      <c r="K6" s="26">
        <v>11</v>
      </c>
      <c r="L6" s="26">
        <v>12</v>
      </c>
      <c r="M6" s="26">
        <v>13</v>
      </c>
      <c r="N6" s="26" t="s">
        <v>125</v>
      </c>
      <c r="O6" s="30">
        <v>15</v>
      </c>
    </row>
    <row r="7" spans="1:15" x14ac:dyDescent="0.3">
      <c r="A7" s="31" t="s">
        <v>133</v>
      </c>
      <c r="B7" s="20" t="s">
        <v>134</v>
      </c>
      <c r="C7" s="20" t="s">
        <v>135</v>
      </c>
      <c r="D7" s="20" t="s">
        <v>136</v>
      </c>
      <c r="E7" s="28" t="s">
        <v>166</v>
      </c>
      <c r="F7" s="20" t="s">
        <v>137</v>
      </c>
      <c r="G7" s="21">
        <v>7840421</v>
      </c>
      <c r="H7" s="21">
        <v>0</v>
      </c>
      <c r="I7" s="21">
        <f>J7+K7+L7</f>
        <v>1383603.7058823532</v>
      </c>
      <c r="J7" s="21">
        <v>0</v>
      </c>
      <c r="K7" s="21">
        <f>G7*100/85*15/100</f>
        <v>1383603.7058823532</v>
      </c>
      <c r="L7" s="21">
        <v>0</v>
      </c>
      <c r="M7" s="21">
        <v>0</v>
      </c>
      <c r="N7" s="21">
        <f>G7+H7+I7+M7</f>
        <v>9224024.7058823537</v>
      </c>
      <c r="O7" s="32"/>
    </row>
    <row r="8" spans="1:15" ht="35" x14ac:dyDescent="0.3">
      <c r="A8" s="31" t="s">
        <v>138</v>
      </c>
      <c r="B8" s="12" t="s">
        <v>139</v>
      </c>
      <c r="C8" s="20" t="s">
        <v>138</v>
      </c>
      <c r="D8" s="20" t="s">
        <v>140</v>
      </c>
      <c r="E8" s="27">
        <v>107</v>
      </c>
      <c r="F8" s="20" t="s">
        <v>141</v>
      </c>
      <c r="G8" s="24">
        <v>0</v>
      </c>
      <c r="H8" s="24">
        <v>9414404</v>
      </c>
      <c r="I8" s="24">
        <f t="shared" ref="I8:I10" si="0">J8+K8+L8</f>
        <v>1661365.4117647058</v>
      </c>
      <c r="J8" s="24">
        <v>594565</v>
      </c>
      <c r="K8" s="24">
        <f>H8*100/85*15/100-J8</f>
        <v>1066800.4117647058</v>
      </c>
      <c r="L8" s="24">
        <v>0</v>
      </c>
      <c r="M8" s="24">
        <v>0</v>
      </c>
      <c r="N8" s="24">
        <f>G8+H8+I8+M8</f>
        <v>11075769.411764706</v>
      </c>
      <c r="O8" s="182"/>
    </row>
    <row r="9" spans="1:15" ht="23.5" x14ac:dyDescent="0.3">
      <c r="A9" s="31" t="s">
        <v>142</v>
      </c>
      <c r="B9" s="20" t="s">
        <v>143</v>
      </c>
      <c r="C9" s="20" t="s">
        <v>144</v>
      </c>
      <c r="D9" s="12" t="s">
        <v>145</v>
      </c>
      <c r="E9" s="28" t="s">
        <v>167</v>
      </c>
      <c r="F9" s="20" t="s">
        <v>146</v>
      </c>
      <c r="G9" s="24">
        <v>49688780</v>
      </c>
      <c r="H9" s="24">
        <v>0</v>
      </c>
      <c r="I9" s="24">
        <f t="shared" si="0"/>
        <v>8768608.2352941185</v>
      </c>
      <c r="J9" s="24">
        <v>2120568</v>
      </c>
      <c r="K9" s="24">
        <f>G9*100/85*15/100-J9</f>
        <v>6648040.2352941185</v>
      </c>
      <c r="L9" s="24">
        <v>0</v>
      </c>
      <c r="M9" s="24">
        <v>0</v>
      </c>
      <c r="N9" s="24">
        <f t="shared" ref="N9:N10" si="1">G9+I9+M9</f>
        <v>58457388.235294119</v>
      </c>
      <c r="O9" s="182"/>
    </row>
    <row r="10" spans="1:15" ht="33" customHeight="1" thickBot="1" x14ac:dyDescent="0.35">
      <c r="A10" s="33" t="s">
        <v>142</v>
      </c>
      <c r="B10" s="34" t="s">
        <v>143</v>
      </c>
      <c r="C10" s="34" t="s">
        <v>147</v>
      </c>
      <c r="D10" s="64" t="s">
        <v>148</v>
      </c>
      <c r="E10" s="35" t="s">
        <v>167</v>
      </c>
      <c r="F10" s="34" t="s">
        <v>146</v>
      </c>
      <c r="G10" s="183">
        <v>458004.4336072327</v>
      </c>
      <c r="H10" s="183">
        <v>0</v>
      </c>
      <c r="I10" s="183">
        <f t="shared" si="0"/>
        <v>80824.311813041058</v>
      </c>
      <c r="J10" s="183">
        <v>0</v>
      </c>
      <c r="K10" s="183">
        <f>G10*100/85*15/100</f>
        <v>80824.311813041058</v>
      </c>
      <c r="L10" s="183">
        <v>0</v>
      </c>
      <c r="M10" s="183">
        <v>0</v>
      </c>
      <c r="N10" s="183">
        <f t="shared" si="1"/>
        <v>538828.74542027374</v>
      </c>
      <c r="O10" s="184"/>
    </row>
    <row r="17" spans="8:13" x14ac:dyDescent="0.3">
      <c r="H17" s="18"/>
      <c r="I17" s="18"/>
    </row>
    <row r="19" spans="8:13" x14ac:dyDescent="0.3">
      <c r="J19" s="19"/>
      <c r="K19" s="19"/>
      <c r="L19" s="19"/>
      <c r="M19" s="19"/>
    </row>
  </sheetData>
  <mergeCells count="12">
    <mergeCell ref="O4:O5"/>
    <mergeCell ref="G3:N3"/>
    <mergeCell ref="A4:A5"/>
    <mergeCell ref="B4:B5"/>
    <mergeCell ref="C4:C5"/>
    <mergeCell ref="D4:D5"/>
    <mergeCell ref="E4:E5"/>
    <mergeCell ref="F4:F5"/>
    <mergeCell ref="G4:H4"/>
    <mergeCell ref="I4:L4"/>
    <mergeCell ref="M4:M5"/>
    <mergeCell ref="N4:N5"/>
  </mergeCells>
  <pageMargins left="0.7" right="0.7" top="0.75" bottom="0.75" header="0.3" footer="0.3"/>
  <pageSetup paperSize="9" scale="1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5"/>
  <sheetViews>
    <sheetView zoomScale="90" zoomScaleNormal="90" zoomScaleSheetLayoutView="100" workbookViewId="0">
      <selection activeCell="E24" sqref="E24"/>
    </sheetView>
  </sheetViews>
  <sheetFormatPr defaultColWidth="9.1796875" defaultRowHeight="11.5" x14ac:dyDescent="0.25"/>
  <cols>
    <col min="1" max="1" width="14.453125" style="5" customWidth="1"/>
    <col min="2" max="2" width="16.81640625" style="1" customWidth="1"/>
    <col min="3" max="3" width="8" style="1" customWidth="1"/>
    <col min="4" max="4" width="23" style="2" customWidth="1"/>
    <col min="5" max="5" width="35.26953125" style="2" customWidth="1"/>
    <col min="6" max="6" width="16.54296875" style="2" customWidth="1"/>
    <col min="7" max="7" width="14" style="2" bestFit="1" customWidth="1"/>
    <col min="8" max="8" width="15.453125" style="2" bestFit="1" customWidth="1"/>
    <col min="9" max="9" width="13.453125" style="7" customWidth="1"/>
    <col min="10" max="10" width="19.54296875" style="7" customWidth="1"/>
    <col min="11" max="11" width="14.1796875" style="2" customWidth="1"/>
    <col min="12" max="12" width="21.54296875" style="2" customWidth="1"/>
    <col min="13" max="16384" width="9.1796875" style="2"/>
  </cols>
  <sheetData>
    <row r="1" spans="1:12" x14ac:dyDescent="0.25">
      <c r="A1" s="6" t="s">
        <v>46</v>
      </c>
    </row>
    <row r="3" spans="1:12" x14ac:dyDescent="0.25">
      <c r="A3" s="8" t="s">
        <v>169</v>
      </c>
      <c r="B3" s="3"/>
      <c r="C3" s="3"/>
      <c r="D3" s="4"/>
      <c r="E3" s="4"/>
    </row>
    <row r="4" spans="1:12" ht="15.75" customHeight="1" thickBot="1" x14ac:dyDescent="0.3"/>
    <row r="5" spans="1:12" s="10" customFormat="1" ht="92" x14ac:dyDescent="0.35">
      <c r="A5" s="38" t="s">
        <v>2</v>
      </c>
      <c r="B5" s="39" t="s">
        <v>3</v>
      </c>
      <c r="C5" s="39" t="s">
        <v>4</v>
      </c>
      <c r="D5" s="39" t="s">
        <v>5</v>
      </c>
      <c r="E5" s="39" t="s">
        <v>6</v>
      </c>
      <c r="F5" s="39" t="s">
        <v>7</v>
      </c>
      <c r="G5" s="39" t="s">
        <v>8</v>
      </c>
      <c r="H5" s="39" t="s">
        <v>9</v>
      </c>
      <c r="I5" s="39" t="s">
        <v>10</v>
      </c>
      <c r="J5" s="39" t="s">
        <v>11</v>
      </c>
      <c r="K5" s="39" t="s">
        <v>168</v>
      </c>
      <c r="L5" s="36" t="s">
        <v>170</v>
      </c>
    </row>
    <row r="6" spans="1:12" ht="46" x14ac:dyDescent="0.25">
      <c r="A6" s="43" t="s">
        <v>40</v>
      </c>
      <c r="B6" s="44" t="s">
        <v>47</v>
      </c>
      <c r="C6" s="44" t="s">
        <v>34</v>
      </c>
      <c r="D6" s="45" t="s">
        <v>48</v>
      </c>
      <c r="E6" s="45" t="s">
        <v>49</v>
      </c>
      <c r="F6" s="46">
        <v>3400000</v>
      </c>
      <c r="G6" s="46">
        <v>600000</v>
      </c>
      <c r="H6" s="47" t="s">
        <v>50</v>
      </c>
      <c r="I6" s="48" t="s">
        <v>51</v>
      </c>
      <c r="J6" s="49" t="s">
        <v>52</v>
      </c>
      <c r="K6" s="50">
        <v>2015</v>
      </c>
      <c r="L6" s="37"/>
    </row>
    <row r="7" spans="1:12" ht="69" x14ac:dyDescent="0.25">
      <c r="A7" s="43" t="s">
        <v>33</v>
      </c>
      <c r="B7" s="44" t="s">
        <v>53</v>
      </c>
      <c r="C7" s="44" t="s">
        <v>34</v>
      </c>
      <c r="D7" s="45" t="s">
        <v>35</v>
      </c>
      <c r="E7" s="45" t="s">
        <v>54</v>
      </c>
      <c r="F7" s="46">
        <v>3999999.6999999997</v>
      </c>
      <c r="G7" s="46">
        <v>705882.29999999993</v>
      </c>
      <c r="H7" s="47" t="s">
        <v>41</v>
      </c>
      <c r="I7" s="49" t="s">
        <v>55</v>
      </c>
      <c r="J7" s="49" t="s">
        <v>36</v>
      </c>
      <c r="K7" s="50">
        <v>2016</v>
      </c>
      <c r="L7" s="37"/>
    </row>
    <row r="8" spans="1:12" ht="46" x14ac:dyDescent="0.25">
      <c r="A8" s="43" t="s">
        <v>40</v>
      </c>
      <c r="B8" s="44" t="s">
        <v>56</v>
      </c>
      <c r="C8" s="44" t="s">
        <v>34</v>
      </c>
      <c r="D8" s="45" t="s">
        <v>48</v>
      </c>
      <c r="E8" s="45" t="s">
        <v>49</v>
      </c>
      <c r="F8" s="46">
        <v>3999999.7</v>
      </c>
      <c r="G8" s="46">
        <v>705882.29999999993</v>
      </c>
      <c r="H8" s="47" t="s">
        <v>57</v>
      </c>
      <c r="I8" s="49" t="s">
        <v>55</v>
      </c>
      <c r="J8" s="49" t="s">
        <v>36</v>
      </c>
      <c r="K8" s="50">
        <v>2016</v>
      </c>
      <c r="L8" s="37"/>
    </row>
    <row r="9" spans="1:12" ht="69" x14ac:dyDescent="0.25">
      <c r="A9" s="43" t="s">
        <v>33</v>
      </c>
      <c r="B9" s="44" t="s">
        <v>76</v>
      </c>
      <c r="C9" s="51" t="s">
        <v>34</v>
      </c>
      <c r="D9" s="44" t="s">
        <v>37</v>
      </c>
      <c r="E9" s="45" t="s">
        <v>77</v>
      </c>
      <c r="F9" s="52">
        <v>9794676.2300000004</v>
      </c>
      <c r="G9" s="52">
        <v>1728472.2799999993</v>
      </c>
      <c r="H9" s="53" t="s">
        <v>44</v>
      </c>
      <c r="I9" s="54" t="s">
        <v>78</v>
      </c>
      <c r="J9" s="49" t="s">
        <v>79</v>
      </c>
      <c r="K9" s="50">
        <v>2017</v>
      </c>
      <c r="L9" s="37"/>
    </row>
    <row r="10" spans="1:12" ht="55.5" customHeight="1" x14ac:dyDescent="0.25">
      <c r="A10" s="43" t="s">
        <v>43</v>
      </c>
      <c r="B10" s="44" t="s">
        <v>58</v>
      </c>
      <c r="C10" s="44" t="s">
        <v>34</v>
      </c>
      <c r="D10" s="45" t="s">
        <v>98</v>
      </c>
      <c r="E10" s="45" t="s">
        <v>59</v>
      </c>
      <c r="F10" s="46">
        <v>34403767</v>
      </c>
      <c r="G10" s="46">
        <v>6071253</v>
      </c>
      <c r="H10" s="47" t="s">
        <v>60</v>
      </c>
      <c r="I10" s="49" t="s">
        <v>61</v>
      </c>
      <c r="J10" s="49" t="s">
        <v>39</v>
      </c>
      <c r="K10" s="50">
        <v>2016</v>
      </c>
      <c r="L10" s="37"/>
    </row>
    <row r="11" spans="1:12" ht="102" customHeight="1" x14ac:dyDescent="0.25">
      <c r="A11" s="43" t="s">
        <v>33</v>
      </c>
      <c r="B11" s="44" t="s">
        <v>62</v>
      </c>
      <c r="C11" s="44" t="s">
        <v>34</v>
      </c>
      <c r="D11" s="45" t="s">
        <v>38</v>
      </c>
      <c r="E11" s="45" t="s">
        <v>63</v>
      </c>
      <c r="F11" s="46">
        <v>3330963</v>
      </c>
      <c r="G11" s="46">
        <v>587817</v>
      </c>
      <c r="H11" s="55">
        <v>2017</v>
      </c>
      <c r="I11" s="49" t="s">
        <v>64</v>
      </c>
      <c r="J11" s="49" t="s">
        <v>65</v>
      </c>
      <c r="K11" s="50">
        <v>2016</v>
      </c>
      <c r="L11" s="37"/>
    </row>
    <row r="12" spans="1:12" ht="69" x14ac:dyDescent="0.25">
      <c r="A12" s="56" t="s">
        <v>40</v>
      </c>
      <c r="B12" s="51" t="s">
        <v>66</v>
      </c>
      <c r="C12" s="44" t="s">
        <v>45</v>
      </c>
      <c r="D12" s="51" t="s">
        <v>67</v>
      </c>
      <c r="E12" s="51" t="s">
        <v>68</v>
      </c>
      <c r="F12" s="57">
        <v>21611010</v>
      </c>
      <c r="G12" s="57">
        <v>44369150</v>
      </c>
      <c r="H12" s="53" t="s">
        <v>69</v>
      </c>
      <c r="I12" s="54" t="s">
        <v>70</v>
      </c>
      <c r="J12" s="58" t="s">
        <v>42</v>
      </c>
      <c r="K12" s="50">
        <v>2016</v>
      </c>
      <c r="L12" s="37"/>
    </row>
    <row r="13" spans="1:12" ht="34.5" x14ac:dyDescent="0.25">
      <c r="A13" s="56" t="s">
        <v>40</v>
      </c>
      <c r="B13" s="51" t="s">
        <v>71</v>
      </c>
      <c r="C13" s="44" t="s">
        <v>45</v>
      </c>
      <c r="D13" s="51" t="s">
        <v>72</v>
      </c>
      <c r="E13" s="51" t="s">
        <v>73</v>
      </c>
      <c r="F13" s="57">
        <v>56000000</v>
      </c>
      <c r="G13" s="57">
        <v>56292725</v>
      </c>
      <c r="H13" s="53" t="s">
        <v>69</v>
      </c>
      <c r="I13" s="54" t="s">
        <v>70</v>
      </c>
      <c r="J13" s="58" t="s">
        <v>42</v>
      </c>
      <c r="K13" s="50">
        <v>2016</v>
      </c>
      <c r="L13" s="37"/>
    </row>
    <row r="14" spans="1:12" ht="57.5" x14ac:dyDescent="0.25">
      <c r="A14" s="43" t="s">
        <v>33</v>
      </c>
      <c r="B14" s="44" t="s">
        <v>99</v>
      </c>
      <c r="C14" s="44" t="s">
        <v>34</v>
      </c>
      <c r="D14" s="45" t="s">
        <v>38</v>
      </c>
      <c r="E14" s="45" t="s">
        <v>63</v>
      </c>
      <c r="F14" s="46">
        <v>2642982.44</v>
      </c>
      <c r="G14" s="46">
        <v>466408.67</v>
      </c>
      <c r="H14" s="53" t="s">
        <v>100</v>
      </c>
      <c r="I14" s="54" t="s">
        <v>101</v>
      </c>
      <c r="J14" s="49" t="s">
        <v>102</v>
      </c>
      <c r="K14" s="50">
        <v>2018</v>
      </c>
      <c r="L14" s="37"/>
    </row>
    <row r="15" spans="1:12" ht="60" customHeight="1" x14ac:dyDescent="0.25">
      <c r="A15" s="43" t="s">
        <v>33</v>
      </c>
      <c r="B15" s="44" t="s">
        <v>103</v>
      </c>
      <c r="C15" s="44" t="s">
        <v>34</v>
      </c>
      <c r="D15" s="45" t="s">
        <v>35</v>
      </c>
      <c r="E15" s="45" t="s">
        <v>104</v>
      </c>
      <c r="F15" s="46">
        <v>5000000</v>
      </c>
      <c r="G15" s="46">
        <v>882352.94</v>
      </c>
      <c r="H15" s="53" t="s">
        <v>105</v>
      </c>
      <c r="I15" s="54" t="s">
        <v>101</v>
      </c>
      <c r="J15" s="49" t="s">
        <v>102</v>
      </c>
      <c r="K15" s="50">
        <v>2018</v>
      </c>
      <c r="L15" s="37"/>
    </row>
    <row r="16" spans="1:12" ht="62.25" customHeight="1" x14ac:dyDescent="0.25">
      <c r="A16" s="43" t="s">
        <v>40</v>
      </c>
      <c r="B16" s="44" t="s">
        <v>74</v>
      </c>
      <c r="C16" s="44" t="s">
        <v>45</v>
      </c>
      <c r="D16" s="45" t="s">
        <v>67</v>
      </c>
      <c r="E16" s="45" t="s">
        <v>75</v>
      </c>
      <c r="F16" s="46">
        <v>13827850</v>
      </c>
      <c r="G16" s="46">
        <v>17257013.18</v>
      </c>
      <c r="H16" s="53" t="s">
        <v>106</v>
      </c>
      <c r="I16" s="54" t="s">
        <v>107</v>
      </c>
      <c r="J16" s="49" t="s">
        <v>102</v>
      </c>
      <c r="K16" s="50">
        <v>2018</v>
      </c>
      <c r="L16" s="37"/>
    </row>
    <row r="17" spans="1:12" ht="69" x14ac:dyDescent="0.25">
      <c r="A17" s="43" t="s">
        <v>33</v>
      </c>
      <c r="B17" s="44" t="s">
        <v>108</v>
      </c>
      <c r="C17" s="44" t="s">
        <v>34</v>
      </c>
      <c r="D17" s="45" t="s">
        <v>37</v>
      </c>
      <c r="E17" s="45" t="s">
        <v>77</v>
      </c>
      <c r="F17" s="46">
        <v>5850000</v>
      </c>
      <c r="G17" s="46">
        <v>1032353</v>
      </c>
      <c r="H17" s="53" t="s">
        <v>109</v>
      </c>
      <c r="I17" s="54" t="s">
        <v>110</v>
      </c>
      <c r="J17" s="49" t="s">
        <v>102</v>
      </c>
      <c r="K17" s="50">
        <v>2018</v>
      </c>
      <c r="L17" s="37"/>
    </row>
    <row r="18" spans="1:12" ht="57.5" x14ac:dyDescent="0.25">
      <c r="A18" s="43" t="s">
        <v>33</v>
      </c>
      <c r="B18" s="44" t="s">
        <v>152</v>
      </c>
      <c r="C18" s="44" t="s">
        <v>34</v>
      </c>
      <c r="D18" s="45" t="s">
        <v>38</v>
      </c>
      <c r="E18" s="45" t="s">
        <v>63</v>
      </c>
      <c r="F18" s="46">
        <v>2000000</v>
      </c>
      <c r="G18" s="46">
        <v>352941.18</v>
      </c>
      <c r="H18" s="53" t="s">
        <v>156</v>
      </c>
      <c r="I18" s="54" t="s">
        <v>157</v>
      </c>
      <c r="J18" s="49" t="s">
        <v>158</v>
      </c>
      <c r="K18" s="50">
        <v>2019</v>
      </c>
      <c r="L18" s="37"/>
    </row>
    <row r="19" spans="1:12" ht="34.5" x14ac:dyDescent="0.25">
      <c r="A19" s="43" t="s">
        <v>33</v>
      </c>
      <c r="B19" s="44" t="s">
        <v>154</v>
      </c>
      <c r="C19" s="44" t="s">
        <v>34</v>
      </c>
      <c r="D19" s="45" t="s">
        <v>35</v>
      </c>
      <c r="E19" s="45" t="s">
        <v>159</v>
      </c>
      <c r="F19" s="46">
        <v>3000000</v>
      </c>
      <c r="G19" s="46">
        <v>529411.76</v>
      </c>
      <c r="H19" s="53" t="s">
        <v>153</v>
      </c>
      <c r="I19" s="54" t="s">
        <v>160</v>
      </c>
      <c r="J19" s="49" t="s">
        <v>161</v>
      </c>
      <c r="K19" s="50">
        <v>2019</v>
      </c>
      <c r="L19" s="37"/>
    </row>
    <row r="20" spans="1:12" ht="34.5" x14ac:dyDescent="0.25">
      <c r="A20" s="43" t="s">
        <v>33</v>
      </c>
      <c r="B20" s="44" t="s">
        <v>155</v>
      </c>
      <c r="C20" s="44" t="s">
        <v>34</v>
      </c>
      <c r="D20" s="45" t="s">
        <v>35</v>
      </c>
      <c r="E20" s="45" t="s">
        <v>162</v>
      </c>
      <c r="F20" s="46">
        <v>2693488.5</v>
      </c>
      <c r="G20" s="46">
        <v>475321.5</v>
      </c>
      <c r="H20" s="53" t="s">
        <v>181</v>
      </c>
      <c r="I20" s="54" t="s">
        <v>160</v>
      </c>
      <c r="J20" s="49" t="s">
        <v>161</v>
      </c>
      <c r="K20" s="50">
        <v>2019</v>
      </c>
      <c r="L20" s="37"/>
    </row>
    <row r="21" spans="1:12" ht="72" customHeight="1" x14ac:dyDescent="0.25">
      <c r="A21" s="43" t="s">
        <v>33</v>
      </c>
      <c r="B21" s="44" t="s">
        <v>298</v>
      </c>
      <c r="C21" s="44" t="s">
        <v>34</v>
      </c>
      <c r="D21" s="45" t="s">
        <v>38</v>
      </c>
      <c r="E21" s="45" t="s">
        <v>63</v>
      </c>
      <c r="F21" s="46">
        <v>1520000</v>
      </c>
      <c r="G21" s="46">
        <v>268235.29000000004</v>
      </c>
      <c r="H21" s="53" t="s">
        <v>185</v>
      </c>
      <c r="I21" s="54" t="s">
        <v>299</v>
      </c>
      <c r="J21" s="49" t="s">
        <v>300</v>
      </c>
      <c r="K21" s="50">
        <v>2020</v>
      </c>
      <c r="L21" s="37"/>
    </row>
    <row r="22" spans="1:12" ht="46" x14ac:dyDescent="0.25">
      <c r="A22" s="43" t="s">
        <v>40</v>
      </c>
      <c r="B22" s="44" t="s">
        <v>182</v>
      </c>
      <c r="C22" s="44" t="s">
        <v>45</v>
      </c>
      <c r="D22" s="45" t="s">
        <v>183</v>
      </c>
      <c r="E22" s="45" t="s">
        <v>184</v>
      </c>
      <c r="F22" s="46">
        <v>21639751.93</v>
      </c>
      <c r="G22" s="46">
        <v>4935610.57</v>
      </c>
      <c r="H22" s="53" t="s">
        <v>185</v>
      </c>
      <c r="I22" s="54" t="s">
        <v>186</v>
      </c>
      <c r="J22" s="49" t="s">
        <v>102</v>
      </c>
      <c r="K22" s="50">
        <v>2020</v>
      </c>
      <c r="L22" s="37"/>
    </row>
    <row r="23" spans="1:12" ht="69" x14ac:dyDescent="0.25">
      <c r="A23" s="43" t="s">
        <v>33</v>
      </c>
      <c r="B23" s="44" t="s">
        <v>187</v>
      </c>
      <c r="C23" s="44" t="s">
        <v>34</v>
      </c>
      <c r="D23" s="45" t="s">
        <v>37</v>
      </c>
      <c r="E23" s="45" t="s">
        <v>77</v>
      </c>
      <c r="F23" s="46">
        <v>1000000</v>
      </c>
      <c r="G23" s="46">
        <v>176471</v>
      </c>
      <c r="H23" s="53" t="s">
        <v>188</v>
      </c>
      <c r="I23" s="54" t="s">
        <v>189</v>
      </c>
      <c r="J23" s="49" t="s">
        <v>102</v>
      </c>
      <c r="K23" s="50">
        <v>2020</v>
      </c>
      <c r="L23" s="37"/>
    </row>
    <row r="24" spans="1:12" ht="69" x14ac:dyDescent="0.25">
      <c r="A24" s="43" t="s">
        <v>33</v>
      </c>
      <c r="B24" s="44" t="s">
        <v>187</v>
      </c>
      <c r="C24" s="44" t="s">
        <v>34</v>
      </c>
      <c r="D24" s="45" t="s">
        <v>37</v>
      </c>
      <c r="E24" s="45" t="s">
        <v>77</v>
      </c>
      <c r="F24" s="46">
        <v>4000000</v>
      </c>
      <c r="G24" s="46">
        <v>705882</v>
      </c>
      <c r="H24" s="53" t="s">
        <v>188</v>
      </c>
      <c r="I24" s="54" t="s">
        <v>189</v>
      </c>
      <c r="J24" s="49" t="s">
        <v>102</v>
      </c>
      <c r="K24" s="50">
        <v>2020</v>
      </c>
      <c r="L24" s="37"/>
    </row>
    <row r="25" spans="1:12" ht="58" thickBot="1" x14ac:dyDescent="0.3">
      <c r="A25" s="112" t="s">
        <v>40</v>
      </c>
      <c r="B25" s="113" t="s">
        <v>190</v>
      </c>
      <c r="C25" s="113" t="s">
        <v>45</v>
      </c>
      <c r="D25" s="114" t="s">
        <v>67</v>
      </c>
      <c r="E25" s="114" t="s">
        <v>191</v>
      </c>
      <c r="F25" s="115">
        <v>8500000</v>
      </c>
      <c r="G25" s="115">
        <v>1500000</v>
      </c>
      <c r="H25" s="116" t="s">
        <v>188</v>
      </c>
      <c r="I25" s="117" t="s">
        <v>192</v>
      </c>
      <c r="J25" s="118" t="s">
        <v>102</v>
      </c>
      <c r="K25" s="119">
        <v>2020</v>
      </c>
      <c r="L25" s="40"/>
    </row>
  </sheetData>
  <autoFilter ref="A5:L25" xr:uid="{00000000-0009-0000-0000-000001000000}"/>
  <dataValidations count="3">
    <dataValidation type="list" allowBlank="1" showInputMessage="1" showErrorMessage="1" prompt="wybierz narzędzie PP" sqref="D10:D13" xr:uid="{00000000-0002-0000-0100-000000000000}">
      <formula1>skroty_PP</formula1>
    </dataValidation>
    <dataValidation type="list" allowBlank="1" showInputMessage="1" showErrorMessage="1" prompt="wybierz PI" sqref="A10:A13" xr:uid="{00000000-0002-0000-0100-000001000000}">
      <formula1>skroty_PI</formula1>
    </dataValidation>
    <dataValidation type="list" allowBlank="1" showInputMessage="1" showErrorMessage="1" prompt="wybierz PI" sqref="A19:A21" xr:uid="{00000000-0002-0000-0100-000002000000}">
      <formula1>skrot</formula1>
    </dataValidation>
  </dataValidations>
  <pageMargins left="0.7" right="0.7" top="0.75" bottom="0.75" header="0.3" footer="0.3"/>
  <pageSetup paperSize="9" scale="4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23"/>
  <sheetViews>
    <sheetView topLeftCell="A16" zoomScale="85" zoomScaleNormal="85" zoomScaleSheetLayoutView="85" workbookViewId="0">
      <selection activeCell="A23" sqref="A23:A27"/>
    </sheetView>
  </sheetViews>
  <sheetFormatPr defaultColWidth="9.1796875" defaultRowHeight="11.5" x14ac:dyDescent="0.25"/>
  <cols>
    <col min="1" max="1" width="28.453125" style="2" customWidth="1"/>
    <col min="2" max="2" width="23.26953125" style="2" customWidth="1"/>
    <col min="3" max="3" width="26.1796875" style="2" customWidth="1"/>
    <col min="4" max="4" width="18" style="2" bestFit="1" customWidth="1"/>
    <col min="5" max="5" width="28.7265625" style="2" bestFit="1" customWidth="1"/>
    <col min="6" max="7" width="21.453125" style="2" customWidth="1"/>
    <col min="8" max="8" width="27" style="2" customWidth="1"/>
    <col min="9" max="9" width="17.453125" style="2" customWidth="1"/>
    <col min="10" max="10" width="13" style="2" customWidth="1"/>
    <col min="11" max="11" width="16.81640625" style="2" customWidth="1"/>
    <col min="12" max="12" width="14" style="2" customWidth="1"/>
    <col min="13" max="13" width="18.54296875" style="2" customWidth="1"/>
    <col min="14" max="16384" width="9.1796875" style="2"/>
  </cols>
  <sheetData>
    <row r="1" spans="1:13" x14ac:dyDescent="0.25">
      <c r="A1" s="4" t="s">
        <v>46</v>
      </c>
      <c r="B1" s="6"/>
      <c r="C1" s="6"/>
    </row>
    <row r="2" spans="1:13" x14ac:dyDescent="0.25">
      <c r="B2" s="6"/>
      <c r="C2" s="6"/>
    </row>
    <row r="3" spans="1:13" x14ac:dyDescent="0.25">
      <c r="A3" s="4" t="s">
        <v>171</v>
      </c>
      <c r="B3" s="6"/>
      <c r="C3" s="6"/>
    </row>
    <row r="4" spans="1:13" ht="7.5" customHeight="1" x14ac:dyDescent="0.25">
      <c r="A4" s="6"/>
      <c r="B4" s="6"/>
      <c r="C4" s="6"/>
    </row>
    <row r="5" spans="1:13" s="4" customFormat="1" ht="92" x14ac:dyDescent="0.25">
      <c r="A5" s="11" t="s">
        <v>14</v>
      </c>
      <c r="B5" s="11" t="s">
        <v>1</v>
      </c>
      <c r="C5" s="11" t="s">
        <v>12</v>
      </c>
      <c r="D5" s="11" t="s">
        <v>30</v>
      </c>
      <c r="E5" s="11" t="s">
        <v>31</v>
      </c>
      <c r="F5" s="11" t="s">
        <v>32</v>
      </c>
      <c r="G5" s="11" t="s">
        <v>0</v>
      </c>
      <c r="H5" s="11" t="s">
        <v>13</v>
      </c>
      <c r="I5" s="11" t="s">
        <v>15</v>
      </c>
      <c r="J5" s="11" t="s">
        <v>18</v>
      </c>
      <c r="K5" s="11" t="s">
        <v>17</v>
      </c>
      <c r="L5" s="11" t="s">
        <v>16</v>
      </c>
      <c r="M5" s="12"/>
    </row>
    <row r="6" spans="1:13" ht="57.5" x14ac:dyDescent="0.25">
      <c r="A6" s="13" t="s">
        <v>80</v>
      </c>
      <c r="B6" s="13" t="s">
        <v>58</v>
      </c>
      <c r="C6" s="59" t="s">
        <v>81</v>
      </c>
      <c r="D6" s="15">
        <v>34400000</v>
      </c>
      <c r="E6" s="15">
        <v>0</v>
      </c>
      <c r="F6" s="15">
        <v>34400000</v>
      </c>
      <c r="G6" s="60" t="s">
        <v>82</v>
      </c>
      <c r="H6" s="60" t="s">
        <v>83</v>
      </c>
      <c r="I6" s="61">
        <v>6</v>
      </c>
      <c r="J6" s="15">
        <v>42659798</v>
      </c>
      <c r="K6" s="15">
        <v>41799614.560000002</v>
      </c>
      <c r="L6" s="15">
        <v>35497672.120000005</v>
      </c>
    </row>
    <row r="7" spans="1:13" ht="69" x14ac:dyDescent="0.25">
      <c r="A7" s="13" t="s">
        <v>84</v>
      </c>
      <c r="B7" s="13" t="s">
        <v>53</v>
      </c>
      <c r="C7" s="59" t="s">
        <v>85</v>
      </c>
      <c r="D7" s="15">
        <v>3999999.7</v>
      </c>
      <c r="E7" s="15">
        <v>470588.2</v>
      </c>
      <c r="F7" s="15">
        <f>D7+E7</f>
        <v>4470587.9000000004</v>
      </c>
      <c r="G7" s="60" t="s">
        <v>82</v>
      </c>
      <c r="H7" s="60" t="s">
        <v>83</v>
      </c>
      <c r="I7" s="61">
        <v>1</v>
      </c>
      <c r="J7" s="15">
        <v>3769000</v>
      </c>
      <c r="K7" s="15">
        <v>3769000</v>
      </c>
      <c r="L7" s="15">
        <v>3203650</v>
      </c>
    </row>
    <row r="8" spans="1:13" ht="69" x14ac:dyDescent="0.25">
      <c r="A8" s="13" t="s">
        <v>86</v>
      </c>
      <c r="B8" s="13" t="s">
        <v>62</v>
      </c>
      <c r="C8" s="59" t="s">
        <v>180</v>
      </c>
      <c r="D8" s="15">
        <v>3201560.83</v>
      </c>
      <c r="E8" s="15">
        <v>376654.21</v>
      </c>
      <c r="F8" s="15">
        <f>D8+E8</f>
        <v>3578215.04</v>
      </c>
      <c r="G8" s="62" t="s">
        <v>82</v>
      </c>
      <c r="H8" s="60" t="s">
        <v>83</v>
      </c>
      <c r="I8" s="61">
        <v>1</v>
      </c>
      <c r="J8" s="15">
        <v>184815</v>
      </c>
      <c r="K8" s="15">
        <v>184815</v>
      </c>
      <c r="L8" s="15">
        <v>157092.75</v>
      </c>
    </row>
    <row r="9" spans="1:13" ht="69" x14ac:dyDescent="0.25">
      <c r="A9" s="13" t="s">
        <v>111</v>
      </c>
      <c r="B9" s="13" t="s">
        <v>76</v>
      </c>
      <c r="C9" s="59" t="s">
        <v>116</v>
      </c>
      <c r="D9" s="15">
        <v>9220451.8200000003</v>
      </c>
      <c r="E9" s="15">
        <v>1627138.5600000005</v>
      </c>
      <c r="F9" s="15">
        <f t="shared" ref="F9:F18" si="0">D9+E9</f>
        <v>10847590.380000001</v>
      </c>
      <c r="G9" s="62" t="s">
        <v>82</v>
      </c>
      <c r="H9" s="60" t="s">
        <v>83</v>
      </c>
      <c r="I9" s="61">
        <v>7</v>
      </c>
      <c r="J9" s="15">
        <v>11487148.51</v>
      </c>
      <c r="K9" s="15">
        <v>11487148.51</v>
      </c>
      <c r="L9" s="15">
        <v>9764076.2199999988</v>
      </c>
    </row>
    <row r="10" spans="1:13" ht="135.75" customHeight="1" x14ac:dyDescent="0.25">
      <c r="A10" s="13" t="s">
        <v>112</v>
      </c>
      <c r="B10" s="13" t="s">
        <v>99</v>
      </c>
      <c r="C10" s="59" t="s">
        <v>114</v>
      </c>
      <c r="D10" s="15">
        <v>2642982.44</v>
      </c>
      <c r="E10" s="15">
        <v>466408.67</v>
      </c>
      <c r="F10" s="15">
        <f t="shared" si="0"/>
        <v>3109391.11</v>
      </c>
      <c r="G10" s="62" t="s">
        <v>82</v>
      </c>
      <c r="H10" s="60" t="s">
        <v>83</v>
      </c>
      <c r="I10" s="61">
        <v>0</v>
      </c>
      <c r="J10" s="15">
        <v>0</v>
      </c>
      <c r="K10" s="15">
        <v>0</v>
      </c>
      <c r="L10" s="15">
        <v>0</v>
      </c>
    </row>
    <row r="11" spans="1:13" ht="69" x14ac:dyDescent="0.25">
      <c r="A11" s="13" t="s">
        <v>113</v>
      </c>
      <c r="B11" s="13" t="s">
        <v>103</v>
      </c>
      <c r="C11" s="59" t="s">
        <v>115</v>
      </c>
      <c r="D11" s="15">
        <v>5000000</v>
      </c>
      <c r="E11" s="15">
        <v>882352.94</v>
      </c>
      <c r="F11" s="15">
        <f t="shared" si="0"/>
        <v>5882352.9399999995</v>
      </c>
      <c r="G11" s="62" t="s">
        <v>82</v>
      </c>
      <c r="H11" s="60" t="s">
        <v>83</v>
      </c>
      <c r="I11" s="61">
        <v>0</v>
      </c>
      <c r="J11" s="15">
        <v>0</v>
      </c>
      <c r="K11" s="15">
        <v>0</v>
      </c>
      <c r="L11" s="15">
        <v>0</v>
      </c>
    </row>
    <row r="12" spans="1:13" ht="75.75" customHeight="1" x14ac:dyDescent="0.25">
      <c r="A12" s="13" t="s">
        <v>179</v>
      </c>
      <c r="B12" s="13" t="s">
        <v>108</v>
      </c>
      <c r="C12" s="63" t="s">
        <v>178</v>
      </c>
      <c r="D12" s="15">
        <v>5850000</v>
      </c>
      <c r="E12" s="15">
        <f>F12-D12</f>
        <v>1032352.9400000004</v>
      </c>
      <c r="F12" s="15">
        <v>6882352.9400000004</v>
      </c>
      <c r="G12" s="62" t="s">
        <v>82</v>
      </c>
      <c r="H12" s="60" t="s">
        <v>83</v>
      </c>
      <c r="I12" s="61">
        <v>6</v>
      </c>
      <c r="J12" s="15">
        <v>6029986.8300000001</v>
      </c>
      <c r="K12" s="15">
        <v>6029986.8300000001</v>
      </c>
      <c r="L12" s="15">
        <v>5125488.8</v>
      </c>
    </row>
    <row r="13" spans="1:13" ht="79.5" customHeight="1" x14ac:dyDescent="0.25">
      <c r="A13" s="13" t="s">
        <v>177</v>
      </c>
      <c r="B13" s="13" t="s">
        <v>152</v>
      </c>
      <c r="C13" s="63" t="s">
        <v>176</v>
      </c>
      <c r="D13" s="15">
        <v>2000000</v>
      </c>
      <c r="E13" s="15">
        <v>352941.18</v>
      </c>
      <c r="F13" s="15">
        <f t="shared" si="0"/>
        <v>2352941.1800000002</v>
      </c>
      <c r="G13" s="62" t="s">
        <v>82</v>
      </c>
      <c r="H13" s="60" t="s">
        <v>83</v>
      </c>
      <c r="I13" s="61">
        <v>0</v>
      </c>
      <c r="J13" s="15">
        <v>0</v>
      </c>
      <c r="K13" s="15">
        <v>0</v>
      </c>
      <c r="L13" s="15">
        <v>0</v>
      </c>
    </row>
    <row r="14" spans="1:13" ht="84.75" customHeight="1" x14ac:dyDescent="0.25">
      <c r="A14" s="13" t="s">
        <v>173</v>
      </c>
      <c r="B14" s="13" t="s">
        <v>154</v>
      </c>
      <c r="C14" s="63" t="s">
        <v>172</v>
      </c>
      <c r="D14" s="15">
        <v>3000000</v>
      </c>
      <c r="E14" s="15">
        <v>529411.76</v>
      </c>
      <c r="F14" s="15">
        <f t="shared" si="0"/>
        <v>3529411.76</v>
      </c>
      <c r="G14" s="62" t="s">
        <v>82</v>
      </c>
      <c r="H14" s="60" t="s">
        <v>83</v>
      </c>
      <c r="I14" s="120">
        <v>1</v>
      </c>
      <c r="J14" s="15">
        <v>3393205.64</v>
      </c>
      <c r="K14" s="15">
        <v>3393205.64</v>
      </c>
      <c r="L14" s="15">
        <v>2884224.79</v>
      </c>
    </row>
    <row r="15" spans="1:13" ht="84.75" customHeight="1" x14ac:dyDescent="0.25">
      <c r="A15" s="13" t="s">
        <v>175</v>
      </c>
      <c r="B15" s="13" t="s">
        <v>155</v>
      </c>
      <c r="C15" s="63" t="s">
        <v>174</v>
      </c>
      <c r="D15" s="15">
        <v>2000000</v>
      </c>
      <c r="E15" s="15">
        <v>352941.18</v>
      </c>
      <c r="F15" s="15">
        <f t="shared" si="0"/>
        <v>2352941.1800000002</v>
      </c>
      <c r="G15" s="62" t="s">
        <v>82</v>
      </c>
      <c r="H15" s="60" t="s">
        <v>83</v>
      </c>
      <c r="I15" s="120">
        <v>0</v>
      </c>
      <c r="J15" s="15">
        <v>0</v>
      </c>
      <c r="K15" s="15">
        <v>0</v>
      </c>
      <c r="L15" s="15">
        <v>0</v>
      </c>
    </row>
    <row r="16" spans="1:13" ht="84.75" customHeight="1" x14ac:dyDescent="0.25">
      <c r="A16" s="13" t="s">
        <v>301</v>
      </c>
      <c r="B16" s="13" t="s">
        <v>155</v>
      </c>
      <c r="C16" s="63" t="s">
        <v>302</v>
      </c>
      <c r="D16" s="15">
        <v>2693488.5</v>
      </c>
      <c r="E16" s="15">
        <v>316881</v>
      </c>
      <c r="F16" s="15">
        <f t="shared" si="0"/>
        <v>3010369.5</v>
      </c>
      <c r="G16" s="62" t="s">
        <v>82</v>
      </c>
      <c r="H16" s="60" t="s">
        <v>83</v>
      </c>
      <c r="I16" s="120">
        <v>2</v>
      </c>
      <c r="J16" s="15">
        <v>3052887.33</v>
      </c>
      <c r="K16" s="15">
        <v>3052887.33</v>
      </c>
      <c r="L16" s="15">
        <v>2594954.2199999997</v>
      </c>
    </row>
    <row r="17" spans="1:12" ht="84.75" customHeight="1" x14ac:dyDescent="0.25">
      <c r="A17" s="13" t="s">
        <v>303</v>
      </c>
      <c r="B17" s="13" t="s">
        <v>298</v>
      </c>
      <c r="C17" s="63" t="s">
        <v>304</v>
      </c>
      <c r="D17" s="15">
        <v>1520000</v>
      </c>
      <c r="E17" s="15">
        <v>178823.53</v>
      </c>
      <c r="F17" s="15">
        <f t="shared" si="0"/>
        <v>1698823.53</v>
      </c>
      <c r="G17" s="62" t="s">
        <v>82</v>
      </c>
      <c r="H17" s="60" t="s">
        <v>83</v>
      </c>
      <c r="I17" s="120">
        <v>0</v>
      </c>
      <c r="J17" s="15">
        <v>0</v>
      </c>
      <c r="K17" s="15">
        <v>0</v>
      </c>
      <c r="L17" s="15">
        <v>0</v>
      </c>
    </row>
    <row r="18" spans="1:12" ht="84.75" customHeight="1" x14ac:dyDescent="0.25">
      <c r="A18" s="13" t="s">
        <v>309</v>
      </c>
      <c r="B18" s="13" t="s">
        <v>187</v>
      </c>
      <c r="C18" s="63" t="s">
        <v>308</v>
      </c>
      <c r="D18" s="15">
        <v>4000000</v>
      </c>
      <c r="E18" s="15">
        <v>0</v>
      </c>
      <c r="F18" s="15">
        <f t="shared" si="0"/>
        <v>4000000</v>
      </c>
      <c r="G18" s="62" t="s">
        <v>82</v>
      </c>
      <c r="H18" s="60" t="s">
        <v>83</v>
      </c>
      <c r="I18" s="120" t="s">
        <v>307</v>
      </c>
      <c r="J18" s="15">
        <v>0</v>
      </c>
      <c r="K18" s="15">
        <v>0</v>
      </c>
      <c r="L18" s="15">
        <v>0</v>
      </c>
    </row>
    <row r="19" spans="1:12" ht="84.75" customHeight="1" x14ac:dyDescent="0.25">
      <c r="A19" s="13" t="s">
        <v>305</v>
      </c>
      <c r="B19" s="13" t="s">
        <v>187</v>
      </c>
      <c r="C19" s="63" t="s">
        <v>306</v>
      </c>
      <c r="D19" s="15">
        <v>1000000</v>
      </c>
      <c r="E19" s="15">
        <v>0</v>
      </c>
      <c r="F19" s="15">
        <v>1000000</v>
      </c>
      <c r="G19" s="62" t="s">
        <v>82</v>
      </c>
      <c r="H19" s="60" t="s">
        <v>83</v>
      </c>
      <c r="I19" s="120" t="s">
        <v>307</v>
      </c>
      <c r="J19" s="15">
        <v>0</v>
      </c>
      <c r="K19" s="15">
        <v>0</v>
      </c>
      <c r="L19" s="15">
        <v>0</v>
      </c>
    </row>
    <row r="20" spans="1:12" ht="69" x14ac:dyDescent="0.25">
      <c r="A20" s="13" t="s">
        <v>87</v>
      </c>
      <c r="B20" s="13" t="s">
        <v>56</v>
      </c>
      <c r="C20" s="59" t="s">
        <v>88</v>
      </c>
      <c r="D20" s="15">
        <v>4000000</v>
      </c>
      <c r="E20" s="15">
        <v>0</v>
      </c>
      <c r="F20" s="15">
        <v>4000000</v>
      </c>
      <c r="G20" s="62" t="s">
        <v>82</v>
      </c>
      <c r="H20" s="60" t="s">
        <v>83</v>
      </c>
      <c r="I20" s="61">
        <v>2</v>
      </c>
      <c r="J20" s="15">
        <v>4153140.1100000003</v>
      </c>
      <c r="K20" s="15">
        <v>4024792.1</v>
      </c>
      <c r="L20" s="15">
        <v>3421073.25</v>
      </c>
    </row>
    <row r="21" spans="1:12" ht="69" x14ac:dyDescent="0.25">
      <c r="A21" s="13" t="s">
        <v>89</v>
      </c>
      <c r="B21" s="13" t="s">
        <v>47</v>
      </c>
      <c r="C21" s="59" t="s">
        <v>90</v>
      </c>
      <c r="D21" s="15">
        <v>3400000</v>
      </c>
      <c r="E21" s="15">
        <v>0</v>
      </c>
      <c r="F21" s="15">
        <v>3400000</v>
      </c>
      <c r="G21" s="62" t="s">
        <v>82</v>
      </c>
      <c r="H21" s="60" t="s">
        <v>83</v>
      </c>
      <c r="I21" s="61">
        <v>1</v>
      </c>
      <c r="J21" s="15">
        <v>2419718.25</v>
      </c>
      <c r="K21" s="15">
        <v>2419718.25</v>
      </c>
      <c r="L21" s="15">
        <v>2056760.51</v>
      </c>
    </row>
    <row r="22" spans="1:12" s="122" customFormat="1" x14ac:dyDescent="0.25">
      <c r="A22" s="103"/>
      <c r="B22" s="103"/>
      <c r="C22" s="103"/>
      <c r="D22" s="103"/>
      <c r="E22" s="103"/>
      <c r="F22" s="103"/>
      <c r="G22" s="103"/>
      <c r="H22" s="103"/>
      <c r="I22" s="121"/>
      <c r="J22" s="121"/>
      <c r="K22" s="121"/>
      <c r="L22" s="121"/>
    </row>
    <row r="23" spans="1:12" x14ac:dyDescent="0.25">
      <c r="A23" s="2" t="s">
        <v>91</v>
      </c>
    </row>
  </sheetData>
  <autoFilter ref="A5:L22" xr:uid="{00000000-0009-0000-0000-000002000000}"/>
  <hyperlinks>
    <hyperlink ref="C6" r:id="rId1" xr:uid="{00000000-0004-0000-0200-000000000000}"/>
    <hyperlink ref="C7" r:id="rId2" xr:uid="{00000000-0004-0000-0200-000001000000}"/>
    <hyperlink ref="C20" r:id="rId3" xr:uid="{00000000-0004-0000-0200-000002000000}"/>
    <hyperlink ref="C21" r:id="rId4" location="wynikiNaboru" xr:uid="{00000000-0004-0000-0200-000003000000}"/>
    <hyperlink ref="C10" r:id="rId5" xr:uid="{00000000-0004-0000-0200-000004000000}"/>
    <hyperlink ref="C11" r:id="rId6" xr:uid="{00000000-0004-0000-0200-000005000000}"/>
    <hyperlink ref="C9" r:id="rId7" xr:uid="{00000000-0004-0000-0200-000006000000}"/>
    <hyperlink ref="C12" r:id="rId8" xr:uid="{00000000-0004-0000-0200-000007000000}"/>
    <hyperlink ref="C13" r:id="rId9" xr:uid="{00000000-0004-0000-0200-000008000000}"/>
    <hyperlink ref="C14" r:id="rId10" xr:uid="{00000000-0004-0000-0200-000009000000}"/>
    <hyperlink ref="C15" r:id="rId11" xr:uid="{00000000-0004-0000-0200-00000A000000}"/>
  </hyperlinks>
  <pageMargins left="0.7" right="0.7" top="0.75" bottom="0.75" header="0.3" footer="0.3"/>
  <pageSetup paperSize="9" scale="26" orientation="portrait" r:id="rId1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4"/>
  <sheetViews>
    <sheetView topLeftCell="A7" zoomScale="85" zoomScaleNormal="85" zoomScaleSheetLayoutView="85" workbookViewId="0">
      <selection activeCell="E21" sqref="E21"/>
    </sheetView>
  </sheetViews>
  <sheetFormatPr defaultColWidth="9.1796875" defaultRowHeight="11.5" x14ac:dyDescent="0.25"/>
  <cols>
    <col min="1" max="1" width="28.453125" style="2" customWidth="1"/>
    <col min="2" max="3" width="23.26953125" style="2" customWidth="1"/>
    <col min="4" max="4" width="18" style="2" bestFit="1" customWidth="1"/>
    <col min="5" max="5" width="30.54296875" style="2" customWidth="1"/>
    <col min="6" max="6" width="16.81640625" style="2" customWidth="1"/>
    <col min="7" max="7" width="21.1796875" style="2" customWidth="1"/>
    <col min="8" max="8" width="21.26953125" style="2" customWidth="1"/>
    <col min="9" max="9" width="14.54296875" style="2" customWidth="1"/>
    <col min="10" max="10" width="16.81640625" style="2" customWidth="1"/>
    <col min="11" max="16384" width="9.1796875" style="2"/>
  </cols>
  <sheetData>
    <row r="1" spans="1:10" x14ac:dyDescent="0.25">
      <c r="A1" s="2" t="s">
        <v>29</v>
      </c>
      <c r="B1" s="6" t="s">
        <v>46</v>
      </c>
    </row>
    <row r="2" spans="1:10" x14ac:dyDescent="0.25">
      <c r="A2" s="6"/>
      <c r="B2" s="6"/>
      <c r="C2" s="6"/>
    </row>
    <row r="3" spans="1:10" x14ac:dyDescent="0.25">
      <c r="A3" s="6"/>
      <c r="B3" s="6"/>
      <c r="C3" s="6"/>
    </row>
    <row r="4" spans="1:10" x14ac:dyDescent="0.25">
      <c r="A4" s="6"/>
      <c r="B4" s="6"/>
      <c r="C4" s="6"/>
    </row>
    <row r="5" spans="1:10" x14ac:dyDescent="0.25">
      <c r="A5" s="4" t="s">
        <v>28</v>
      </c>
      <c r="B5" s="6"/>
      <c r="C5" s="6"/>
      <c r="I5" s="151"/>
      <c r="J5" s="151"/>
    </row>
    <row r="6" spans="1:10" ht="7.5" customHeight="1" thickBot="1" x14ac:dyDescent="0.3">
      <c r="A6" s="6"/>
      <c r="B6" s="6"/>
      <c r="C6" s="6"/>
    </row>
    <row r="7" spans="1:10" s="4" customFormat="1" ht="69" x14ac:dyDescent="0.25">
      <c r="A7" s="38" t="s">
        <v>19</v>
      </c>
      <c r="B7" s="39" t="s">
        <v>20</v>
      </c>
      <c r="C7" s="39" t="s">
        <v>1</v>
      </c>
      <c r="D7" s="39" t="s">
        <v>23</v>
      </c>
      <c r="E7" s="39" t="s">
        <v>24</v>
      </c>
      <c r="F7" s="39" t="s">
        <v>22</v>
      </c>
      <c r="G7" s="39" t="s">
        <v>21</v>
      </c>
      <c r="H7" s="39" t="s">
        <v>25</v>
      </c>
      <c r="I7" s="39" t="s">
        <v>26</v>
      </c>
      <c r="J7" s="36" t="s">
        <v>27</v>
      </c>
    </row>
    <row r="8" spans="1:10" ht="92" x14ac:dyDescent="0.25">
      <c r="A8" s="41" t="s">
        <v>92</v>
      </c>
      <c r="B8" s="13"/>
      <c r="C8" s="13" t="s">
        <v>66</v>
      </c>
      <c r="D8" s="13" t="s">
        <v>93</v>
      </c>
      <c r="E8" s="13" t="s">
        <v>94</v>
      </c>
      <c r="F8" s="14">
        <v>42697</v>
      </c>
      <c r="G8" s="14">
        <v>42725</v>
      </c>
      <c r="H8" s="15">
        <v>63457469.259999998</v>
      </c>
      <c r="I8" s="15">
        <v>31317205.710000001</v>
      </c>
      <c r="J8" s="42">
        <v>22561010</v>
      </c>
    </row>
    <row r="9" spans="1:10" ht="69" x14ac:dyDescent="0.25">
      <c r="A9" s="41" t="s">
        <v>95</v>
      </c>
      <c r="B9" s="13"/>
      <c r="C9" s="13" t="s">
        <v>71</v>
      </c>
      <c r="D9" s="13" t="s">
        <v>96</v>
      </c>
      <c r="E9" s="13" t="s">
        <v>97</v>
      </c>
      <c r="F9" s="14">
        <v>42699</v>
      </c>
      <c r="G9" s="14">
        <v>42722</v>
      </c>
      <c r="H9" s="15">
        <v>132292675</v>
      </c>
      <c r="I9" s="15">
        <v>132135435</v>
      </c>
      <c r="J9" s="42">
        <v>94423999.969999999</v>
      </c>
    </row>
    <row r="10" spans="1:10" ht="102" customHeight="1" x14ac:dyDescent="0.25">
      <c r="A10" s="106" t="s">
        <v>117</v>
      </c>
      <c r="B10" s="107"/>
      <c r="C10" s="107" t="s">
        <v>74</v>
      </c>
      <c r="D10" s="107" t="s">
        <v>118</v>
      </c>
      <c r="E10" s="107" t="s">
        <v>75</v>
      </c>
      <c r="F10" s="108">
        <v>43371</v>
      </c>
      <c r="G10" s="108">
        <v>43402</v>
      </c>
      <c r="H10" s="109">
        <v>31522902.170000002</v>
      </c>
      <c r="I10" s="109">
        <v>29908503.460000001</v>
      </c>
      <c r="J10" s="110">
        <v>13827850</v>
      </c>
    </row>
    <row r="11" spans="1:10" ht="90" customHeight="1" x14ac:dyDescent="0.25">
      <c r="A11" s="133" t="s">
        <v>311</v>
      </c>
      <c r="B11" s="123"/>
      <c r="C11" s="123" t="s">
        <v>313</v>
      </c>
      <c r="D11" s="123" t="s">
        <v>312</v>
      </c>
      <c r="E11" s="123" t="s">
        <v>310</v>
      </c>
      <c r="F11" s="124">
        <v>43921</v>
      </c>
      <c r="G11" s="124">
        <v>43922</v>
      </c>
      <c r="H11" s="125">
        <v>54839254.130000003</v>
      </c>
      <c r="I11" s="125">
        <v>53981151.460000001</v>
      </c>
      <c r="J11" s="126">
        <v>53441339.93</v>
      </c>
    </row>
    <row r="12" spans="1:10" ht="111.75" customHeight="1" thickBot="1" x14ac:dyDescent="0.3">
      <c r="A12" s="134" t="s">
        <v>314</v>
      </c>
      <c r="B12" s="135"/>
      <c r="C12" s="127" t="s">
        <v>182</v>
      </c>
      <c r="D12" s="128" t="s">
        <v>315</v>
      </c>
      <c r="E12" s="128" t="s">
        <v>184</v>
      </c>
      <c r="F12" s="129">
        <v>44097</v>
      </c>
      <c r="G12" s="129">
        <v>44104</v>
      </c>
      <c r="H12" s="130">
        <v>26575362.5</v>
      </c>
      <c r="I12" s="130">
        <v>26452362.5</v>
      </c>
      <c r="J12" s="131">
        <v>21639751.93</v>
      </c>
    </row>
    <row r="13" spans="1:10" x14ac:dyDescent="0.25">
      <c r="A13" s="100"/>
      <c r="B13" s="101"/>
      <c r="C13" s="102"/>
      <c r="D13" s="103"/>
      <c r="E13" s="103"/>
      <c r="F13" s="104"/>
      <c r="G13" s="104"/>
      <c r="H13" s="105"/>
      <c r="I13" s="105"/>
      <c r="J13" s="105"/>
    </row>
    <row r="14" spans="1:10" x14ac:dyDescent="0.25">
      <c r="H14" s="122"/>
      <c r="I14" s="132"/>
      <c r="J14" s="121"/>
    </row>
  </sheetData>
  <autoFilter ref="A7:J7" xr:uid="{00000000-0009-0000-0000-000003000000}"/>
  <mergeCells count="1">
    <mergeCell ref="I5:J5"/>
  </mergeCells>
  <pageMargins left="0.7" right="0.7" top="0.75" bottom="0.75" header="0.3" footer="0.3"/>
  <pageSetup paperSize="9" scale="2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B28"/>
  <sheetViews>
    <sheetView zoomScale="80" zoomScaleNormal="80" workbookViewId="0">
      <pane xSplit="1" ySplit="7" topLeftCell="L8" activePane="bottomRight" state="frozen"/>
      <selection pane="topRight" activeCell="B1" sqref="B1"/>
      <selection pane="bottomLeft" activeCell="A5" sqref="A5"/>
      <selection pane="bottomRight" activeCell="L10" sqref="L10"/>
    </sheetView>
  </sheetViews>
  <sheetFormatPr defaultRowHeight="14.5" x14ac:dyDescent="0.35"/>
  <cols>
    <col min="1" max="1" width="23.26953125" customWidth="1"/>
    <col min="2" max="2" width="9.1796875" style="83" customWidth="1"/>
    <col min="3" max="3" width="15.26953125" style="83" customWidth="1"/>
    <col min="4" max="5" width="16.1796875" customWidth="1"/>
    <col min="6" max="6" width="13.7265625" customWidth="1"/>
    <col min="7" max="7" width="29.26953125" customWidth="1"/>
    <col min="8" max="8" width="14.81640625" style="85" customWidth="1"/>
    <col min="9" max="9" width="23.54296875" customWidth="1"/>
    <col min="10" max="10" width="18" customWidth="1"/>
    <col min="11" max="11" width="31.54296875" customWidth="1"/>
    <col min="12" max="12" width="18.81640625" customWidth="1"/>
    <col min="13" max="13" width="45.54296875" customWidth="1"/>
    <col min="14" max="14" width="18.54296875" style="84" customWidth="1"/>
    <col min="15" max="15" width="17.7265625" style="84" customWidth="1"/>
    <col min="16" max="16" width="14.453125" style="84" customWidth="1"/>
    <col min="17" max="17" width="17.54296875" style="84" customWidth="1"/>
    <col min="18" max="18" width="53.54296875" customWidth="1"/>
    <col min="19" max="19" width="15.453125" customWidth="1"/>
    <col min="20" max="20" width="12.54296875" customWidth="1"/>
    <col min="21" max="21" width="11.81640625" customWidth="1"/>
    <col min="22" max="22" width="14.453125" customWidth="1"/>
    <col min="23" max="23" width="15.453125" customWidth="1"/>
    <col min="24" max="25" width="22.81640625" customWidth="1"/>
    <col min="26" max="26" width="87.54296875" customWidth="1"/>
    <col min="27" max="27" width="21.54296875" customWidth="1"/>
    <col min="29" max="30" width="10.54296875" bestFit="1" customWidth="1"/>
  </cols>
  <sheetData>
    <row r="1" spans="1:28" s="2" customFormat="1" ht="11.5" x14ac:dyDescent="0.25">
      <c r="A1" s="2" t="s">
        <v>29</v>
      </c>
      <c r="B1" s="6" t="s">
        <v>46</v>
      </c>
    </row>
    <row r="2" spans="1:28" s="65" customFormat="1" x14ac:dyDescent="0.35">
      <c r="B2" s="66"/>
      <c r="C2" s="66"/>
      <c r="H2" s="67"/>
      <c r="N2" s="68"/>
      <c r="O2" s="68"/>
      <c r="P2" s="68"/>
      <c r="Q2" s="68"/>
    </row>
    <row r="3" spans="1:28" s="65" customFormat="1" x14ac:dyDescent="0.35">
      <c r="A3" s="173"/>
      <c r="B3" s="173"/>
      <c r="C3" s="173"/>
      <c r="D3" s="173"/>
      <c r="E3" s="173"/>
      <c r="F3" s="173"/>
      <c r="H3" s="67"/>
      <c r="N3" s="68"/>
      <c r="O3" s="68"/>
      <c r="P3" s="68"/>
      <c r="Q3" s="68"/>
    </row>
    <row r="4" spans="1:28" s="65" customFormat="1" x14ac:dyDescent="0.35">
      <c r="A4" s="86" t="s">
        <v>280</v>
      </c>
      <c r="B4" s="69"/>
      <c r="C4" s="69"/>
      <c r="D4" s="69"/>
      <c r="E4" s="69"/>
      <c r="F4" s="69"/>
      <c r="H4" s="67"/>
      <c r="N4" s="68"/>
      <c r="O4" s="68"/>
      <c r="P4" s="68"/>
      <c r="Q4" s="68"/>
    </row>
    <row r="5" spans="1:28" ht="78" customHeight="1" x14ac:dyDescent="0.35">
      <c r="A5" s="169" t="s">
        <v>193</v>
      </c>
      <c r="B5" s="169" t="s">
        <v>194</v>
      </c>
      <c r="C5" s="169" t="s">
        <v>195</v>
      </c>
      <c r="D5" s="70" t="s">
        <v>196</v>
      </c>
      <c r="E5" s="169" t="s">
        <v>197</v>
      </c>
      <c r="F5" s="169" t="s">
        <v>198</v>
      </c>
      <c r="G5" s="169" t="s">
        <v>199</v>
      </c>
      <c r="H5" s="174" t="s">
        <v>200</v>
      </c>
      <c r="I5" s="169" t="s">
        <v>201</v>
      </c>
      <c r="J5" s="169" t="s">
        <v>202</v>
      </c>
      <c r="K5" s="169" t="s">
        <v>203</v>
      </c>
      <c r="L5" s="169" t="s">
        <v>204</v>
      </c>
      <c r="M5" s="169" t="s">
        <v>6</v>
      </c>
      <c r="N5" s="171" t="s">
        <v>205</v>
      </c>
      <c r="O5" s="172"/>
      <c r="P5" s="171" t="s">
        <v>206</v>
      </c>
      <c r="Q5" s="172"/>
      <c r="R5" s="169" t="s">
        <v>207</v>
      </c>
      <c r="S5" s="71" t="s">
        <v>208</v>
      </c>
      <c r="T5" s="171" t="s">
        <v>209</v>
      </c>
      <c r="U5" s="172"/>
      <c r="V5" s="71" t="s">
        <v>210</v>
      </c>
      <c r="W5" s="71" t="s">
        <v>211</v>
      </c>
      <c r="X5" s="71" t="s">
        <v>212</v>
      </c>
      <c r="Y5" s="71" t="s">
        <v>213</v>
      </c>
      <c r="Z5" s="71" t="s">
        <v>214</v>
      </c>
    </row>
    <row r="6" spans="1:28" s="72" customFormat="1" ht="26" x14ac:dyDescent="0.35">
      <c r="A6" s="170"/>
      <c r="B6" s="170"/>
      <c r="C6" s="170"/>
      <c r="D6" s="71" t="s">
        <v>215</v>
      </c>
      <c r="E6" s="170"/>
      <c r="F6" s="170"/>
      <c r="G6" s="170"/>
      <c r="H6" s="175"/>
      <c r="I6" s="170"/>
      <c r="J6" s="170"/>
      <c r="K6" s="170"/>
      <c r="L6" s="170"/>
      <c r="M6" s="170"/>
      <c r="N6" s="71" t="s">
        <v>7</v>
      </c>
      <c r="O6" s="71" t="s">
        <v>8</v>
      </c>
      <c r="P6" s="71" t="s">
        <v>7</v>
      </c>
      <c r="Q6" s="71" t="s">
        <v>8</v>
      </c>
      <c r="R6" s="170"/>
      <c r="S6" s="71" t="s">
        <v>215</v>
      </c>
      <c r="T6" s="71" t="s">
        <v>215</v>
      </c>
      <c r="U6" s="71" t="s">
        <v>216</v>
      </c>
      <c r="V6" s="71" t="s">
        <v>215</v>
      </c>
      <c r="W6" s="71" t="s">
        <v>215</v>
      </c>
      <c r="X6" s="71" t="s">
        <v>215</v>
      </c>
      <c r="Y6" s="71"/>
      <c r="Z6" s="71"/>
    </row>
    <row r="7" spans="1:28" s="72" customFormat="1" ht="13" x14ac:dyDescent="0.35">
      <c r="A7" s="73">
        <v>1</v>
      </c>
      <c r="B7" s="73">
        <v>2</v>
      </c>
      <c r="C7" s="73">
        <v>3</v>
      </c>
      <c r="D7" s="73">
        <v>4</v>
      </c>
      <c r="E7" s="73">
        <v>5</v>
      </c>
      <c r="F7" s="73">
        <v>6</v>
      </c>
      <c r="G7" s="73">
        <v>7</v>
      </c>
      <c r="H7" s="74">
        <v>8</v>
      </c>
      <c r="I7" s="73">
        <v>9</v>
      </c>
      <c r="J7" s="73">
        <v>10</v>
      </c>
      <c r="K7" s="73">
        <v>11</v>
      </c>
      <c r="L7" s="73">
        <v>12</v>
      </c>
      <c r="M7" s="73">
        <v>13</v>
      </c>
      <c r="N7" s="73">
        <v>14</v>
      </c>
      <c r="O7" s="73">
        <v>15</v>
      </c>
      <c r="P7" s="73">
        <v>16</v>
      </c>
      <c r="Q7" s="73">
        <v>17</v>
      </c>
      <c r="R7" s="73">
        <v>18</v>
      </c>
      <c r="S7" s="73">
        <v>19</v>
      </c>
      <c r="T7" s="73">
        <v>20</v>
      </c>
      <c r="U7" s="73">
        <v>21</v>
      </c>
      <c r="V7" s="73">
        <v>22</v>
      </c>
      <c r="W7" s="73">
        <v>23</v>
      </c>
      <c r="X7" s="73">
        <v>24</v>
      </c>
      <c r="Y7" s="73">
        <v>25</v>
      </c>
      <c r="Z7" s="73">
        <v>26</v>
      </c>
    </row>
    <row r="8" spans="1:28" s="93" customFormat="1" ht="153" customHeight="1" x14ac:dyDescent="0.35">
      <c r="A8" s="75" t="s">
        <v>217</v>
      </c>
      <c r="B8" s="75" t="s">
        <v>141</v>
      </c>
      <c r="C8" s="76" t="s">
        <v>218</v>
      </c>
      <c r="D8" s="75" t="s">
        <v>219</v>
      </c>
      <c r="E8" s="75" t="s">
        <v>220</v>
      </c>
      <c r="F8" s="75" t="s">
        <v>78</v>
      </c>
      <c r="G8" s="76" t="s">
        <v>221</v>
      </c>
      <c r="H8" s="76" t="s">
        <v>222</v>
      </c>
      <c r="I8" s="77"/>
      <c r="J8" s="77"/>
      <c r="K8" s="77"/>
      <c r="L8" s="77"/>
      <c r="M8" s="76" t="s">
        <v>223</v>
      </c>
      <c r="N8" s="78">
        <v>5801017.5</v>
      </c>
      <c r="O8" s="78">
        <v>1023708.98</v>
      </c>
      <c r="P8" s="78">
        <v>2529686.61</v>
      </c>
      <c r="Q8" s="78">
        <f>P8/85*15</f>
        <v>446415.28411764704</v>
      </c>
      <c r="R8" s="76" t="s">
        <v>224</v>
      </c>
      <c r="S8" s="75" t="s">
        <v>225</v>
      </c>
      <c r="T8" s="75" t="s">
        <v>225</v>
      </c>
      <c r="U8" s="75"/>
      <c r="V8" s="75" t="s">
        <v>225</v>
      </c>
      <c r="W8" s="75" t="s">
        <v>225</v>
      </c>
      <c r="X8" s="75" t="s">
        <v>219</v>
      </c>
      <c r="Y8" s="75" t="s">
        <v>226</v>
      </c>
      <c r="Z8" s="76" t="s">
        <v>227</v>
      </c>
      <c r="AA8" s="91"/>
      <c r="AB8" s="92"/>
    </row>
    <row r="9" spans="1:28" s="93" customFormat="1" ht="119.25" customHeight="1" x14ac:dyDescent="0.35">
      <c r="A9" s="75" t="s">
        <v>217</v>
      </c>
      <c r="B9" s="75" t="s">
        <v>141</v>
      </c>
      <c r="C9" s="76" t="s">
        <v>218</v>
      </c>
      <c r="D9" s="75" t="s">
        <v>219</v>
      </c>
      <c r="E9" s="75" t="s">
        <v>108</v>
      </c>
      <c r="F9" s="75" t="s">
        <v>110</v>
      </c>
      <c r="G9" s="76" t="s">
        <v>228</v>
      </c>
      <c r="H9" s="75" t="s">
        <v>229</v>
      </c>
      <c r="I9" s="77"/>
      <c r="J9" s="77"/>
      <c r="K9" s="77"/>
      <c r="L9" s="77"/>
      <c r="M9" s="76" t="s">
        <v>230</v>
      </c>
      <c r="N9" s="78">
        <v>4014139.38</v>
      </c>
      <c r="O9" s="78">
        <v>708377.55</v>
      </c>
      <c r="P9" s="78">
        <v>2707787.49</v>
      </c>
      <c r="Q9" s="78">
        <f>P9/85*15</f>
        <v>477844.85117647063</v>
      </c>
      <c r="R9" s="76" t="s">
        <v>224</v>
      </c>
      <c r="S9" s="75" t="s">
        <v>225</v>
      </c>
      <c r="T9" s="75" t="s">
        <v>225</v>
      </c>
      <c r="U9" s="75"/>
      <c r="V9" s="75" t="s">
        <v>225</v>
      </c>
      <c r="W9" s="75" t="s">
        <v>225</v>
      </c>
      <c r="X9" s="75" t="s">
        <v>219</v>
      </c>
      <c r="Y9" s="75" t="s">
        <v>226</v>
      </c>
      <c r="Z9" s="76" t="s">
        <v>231</v>
      </c>
      <c r="AA9" s="91"/>
      <c r="AB9" s="92"/>
    </row>
    <row r="10" spans="1:28" s="93" customFormat="1" ht="70.5" customHeight="1" x14ac:dyDescent="0.35">
      <c r="A10" s="159" t="s">
        <v>217</v>
      </c>
      <c r="B10" s="159" t="s">
        <v>146</v>
      </c>
      <c r="C10" s="167" t="s">
        <v>232</v>
      </c>
      <c r="D10" s="156" t="s">
        <v>225</v>
      </c>
      <c r="E10" s="156"/>
      <c r="F10" s="156"/>
      <c r="G10" s="158" t="s">
        <v>233</v>
      </c>
      <c r="H10" s="159" t="s">
        <v>229</v>
      </c>
      <c r="I10" s="162"/>
      <c r="J10" s="162"/>
      <c r="K10" s="79"/>
      <c r="L10" s="139"/>
      <c r="M10" s="152" t="s">
        <v>234</v>
      </c>
      <c r="N10" s="136">
        <v>53441339.93</v>
      </c>
      <c r="O10" s="136">
        <v>539811.53</v>
      </c>
      <c r="P10" s="136">
        <v>53421539.93</v>
      </c>
      <c r="Q10" s="136">
        <v>539611.53</v>
      </c>
      <c r="R10" s="80" t="s">
        <v>235</v>
      </c>
      <c r="S10" s="137" t="s">
        <v>225</v>
      </c>
      <c r="T10" s="137" t="s">
        <v>219</v>
      </c>
      <c r="U10" s="138">
        <f>SUM(U11:U26)</f>
        <v>78</v>
      </c>
      <c r="V10" s="137" t="s">
        <v>219</v>
      </c>
      <c r="W10" s="137" t="s">
        <v>219</v>
      </c>
      <c r="X10" s="152" t="s">
        <v>219</v>
      </c>
      <c r="Y10" s="152" t="s">
        <v>226</v>
      </c>
      <c r="Z10" s="76" t="s">
        <v>236</v>
      </c>
      <c r="AA10" s="91"/>
      <c r="AB10" s="92"/>
    </row>
    <row r="11" spans="1:28" s="93" customFormat="1" ht="96.75" customHeight="1" x14ac:dyDescent="0.35">
      <c r="A11" s="164"/>
      <c r="B11" s="164"/>
      <c r="C11" s="168"/>
      <c r="D11" s="157"/>
      <c r="E11" s="157"/>
      <c r="F11" s="157"/>
      <c r="G11" s="154"/>
      <c r="H11" s="160"/>
      <c r="I11" s="154"/>
      <c r="J11" s="154"/>
      <c r="K11" s="76" t="s">
        <v>237</v>
      </c>
      <c r="L11" s="75" t="s">
        <v>238</v>
      </c>
      <c r="M11" s="153"/>
      <c r="N11" s="78">
        <v>1736614.57</v>
      </c>
      <c r="O11" s="78">
        <v>17541.560000000001</v>
      </c>
      <c r="P11" s="78">
        <v>1736614.57</v>
      </c>
      <c r="Q11" s="78">
        <v>17541.560000000001</v>
      </c>
      <c r="R11" s="80" t="s">
        <v>239</v>
      </c>
      <c r="S11" s="75" t="s">
        <v>225</v>
      </c>
      <c r="T11" s="75" t="s">
        <v>219</v>
      </c>
      <c r="U11" s="75">
        <v>7</v>
      </c>
      <c r="V11" s="75" t="s">
        <v>219</v>
      </c>
      <c r="W11" s="75" t="s">
        <v>219</v>
      </c>
      <c r="X11" s="153"/>
      <c r="Y11" s="154"/>
      <c r="Z11" s="81" t="s">
        <v>288</v>
      </c>
      <c r="AA11" s="91"/>
      <c r="AB11" s="92"/>
    </row>
    <row r="12" spans="1:28" s="93" customFormat="1" ht="210" customHeight="1" x14ac:dyDescent="0.35">
      <c r="A12" s="164"/>
      <c r="B12" s="164"/>
      <c r="C12" s="168"/>
      <c r="D12" s="157"/>
      <c r="E12" s="157"/>
      <c r="F12" s="157"/>
      <c r="G12" s="154"/>
      <c r="H12" s="160"/>
      <c r="I12" s="154"/>
      <c r="J12" s="154"/>
      <c r="K12" s="76" t="s">
        <v>240</v>
      </c>
      <c r="L12" s="76" t="s">
        <v>222</v>
      </c>
      <c r="M12" s="153"/>
      <c r="N12" s="78">
        <v>15399890.85</v>
      </c>
      <c r="O12" s="78">
        <v>155554.45000000001</v>
      </c>
      <c r="P12" s="78">
        <v>15399890.85</v>
      </c>
      <c r="Q12" s="78">
        <v>155554.45000000001</v>
      </c>
      <c r="R12" s="80" t="s">
        <v>239</v>
      </c>
      <c r="S12" s="75" t="s">
        <v>225</v>
      </c>
      <c r="T12" s="75" t="s">
        <v>219</v>
      </c>
      <c r="U12" s="75">
        <v>24</v>
      </c>
      <c r="V12" s="75" t="s">
        <v>219</v>
      </c>
      <c r="W12" s="75" t="s">
        <v>219</v>
      </c>
      <c r="X12" s="153"/>
      <c r="Y12" s="154"/>
      <c r="Z12" s="81" t="s">
        <v>289</v>
      </c>
      <c r="AA12" s="91"/>
      <c r="AB12" s="92"/>
    </row>
    <row r="13" spans="1:28" s="93" customFormat="1" ht="145.5" customHeight="1" x14ac:dyDescent="0.35">
      <c r="A13" s="164"/>
      <c r="B13" s="164"/>
      <c r="C13" s="168"/>
      <c r="D13" s="157"/>
      <c r="E13" s="157"/>
      <c r="F13" s="157"/>
      <c r="G13" s="154"/>
      <c r="H13" s="160"/>
      <c r="I13" s="154"/>
      <c r="J13" s="154"/>
      <c r="K13" s="76" t="s">
        <v>241</v>
      </c>
      <c r="L13" s="75" t="s">
        <v>229</v>
      </c>
      <c r="M13" s="153"/>
      <c r="N13" s="78">
        <v>11587723.09</v>
      </c>
      <c r="O13" s="78">
        <v>117047.71</v>
      </c>
      <c r="P13" s="78">
        <v>11587723.09</v>
      </c>
      <c r="Q13" s="78">
        <v>117047.71</v>
      </c>
      <c r="R13" s="80" t="s">
        <v>239</v>
      </c>
      <c r="S13" s="75" t="s">
        <v>219</v>
      </c>
      <c r="T13" s="75" t="s">
        <v>219</v>
      </c>
      <c r="U13" s="75">
        <v>37</v>
      </c>
      <c r="V13" s="75" t="s">
        <v>219</v>
      </c>
      <c r="W13" s="75" t="s">
        <v>219</v>
      </c>
      <c r="X13" s="153"/>
      <c r="Y13" s="154"/>
      <c r="Z13" s="81" t="s">
        <v>290</v>
      </c>
      <c r="AA13" s="91"/>
      <c r="AB13" s="92"/>
    </row>
    <row r="14" spans="1:28" s="93" customFormat="1" ht="61.5" customHeight="1" x14ac:dyDescent="0.35">
      <c r="A14" s="164"/>
      <c r="B14" s="164"/>
      <c r="C14" s="168"/>
      <c r="D14" s="157"/>
      <c r="E14" s="157"/>
      <c r="F14" s="157"/>
      <c r="G14" s="154"/>
      <c r="H14" s="160"/>
      <c r="I14" s="154"/>
      <c r="J14" s="154"/>
      <c r="K14" s="76" t="s">
        <v>242</v>
      </c>
      <c r="L14" s="75" t="s">
        <v>243</v>
      </c>
      <c r="M14" s="153"/>
      <c r="N14" s="78">
        <v>1078520.8500000001</v>
      </c>
      <c r="O14" s="78">
        <v>10894.15</v>
      </c>
      <c r="P14" s="78">
        <v>1078520.8500000001</v>
      </c>
      <c r="Q14" s="78">
        <v>10894.15</v>
      </c>
      <c r="R14" s="80" t="s">
        <v>239</v>
      </c>
      <c r="S14" s="75" t="s">
        <v>225</v>
      </c>
      <c r="T14" s="75" t="s">
        <v>219</v>
      </c>
      <c r="U14" s="75">
        <v>2</v>
      </c>
      <c r="V14" s="75" t="s">
        <v>219</v>
      </c>
      <c r="W14" s="75" t="s">
        <v>219</v>
      </c>
      <c r="X14" s="153"/>
      <c r="Y14" s="154"/>
      <c r="Z14" s="81" t="s">
        <v>244</v>
      </c>
      <c r="AA14" s="91"/>
      <c r="AB14" s="92"/>
    </row>
    <row r="15" spans="1:28" s="93" customFormat="1" ht="83.25" customHeight="1" x14ac:dyDescent="0.35">
      <c r="A15" s="164"/>
      <c r="B15" s="164"/>
      <c r="C15" s="168"/>
      <c r="D15" s="157"/>
      <c r="E15" s="157"/>
      <c r="F15" s="157"/>
      <c r="G15" s="154"/>
      <c r="H15" s="160"/>
      <c r="I15" s="154"/>
      <c r="J15" s="154"/>
      <c r="K15" s="76" t="s">
        <v>245</v>
      </c>
      <c r="L15" s="75" t="s">
        <v>243</v>
      </c>
      <c r="M15" s="153"/>
      <c r="N15" s="78">
        <v>1837291.78</v>
      </c>
      <c r="O15" s="78">
        <v>18558.5</v>
      </c>
      <c r="P15" s="78">
        <v>1837291.78</v>
      </c>
      <c r="Q15" s="78">
        <v>18558.5</v>
      </c>
      <c r="R15" s="80" t="s">
        <v>239</v>
      </c>
      <c r="S15" s="75" t="s">
        <v>225</v>
      </c>
      <c r="T15" s="75" t="s">
        <v>219</v>
      </c>
      <c r="U15" s="75">
        <v>3</v>
      </c>
      <c r="V15" s="75" t="s">
        <v>219</v>
      </c>
      <c r="W15" s="75" t="s">
        <v>219</v>
      </c>
      <c r="X15" s="153"/>
      <c r="Y15" s="154"/>
      <c r="Z15" s="81" t="s">
        <v>246</v>
      </c>
      <c r="AA15" s="91"/>
      <c r="AB15" s="92"/>
    </row>
    <row r="16" spans="1:28" s="93" customFormat="1" ht="117" x14ac:dyDescent="0.35">
      <c r="A16" s="164"/>
      <c r="B16" s="164"/>
      <c r="C16" s="168"/>
      <c r="D16" s="157"/>
      <c r="E16" s="157"/>
      <c r="F16" s="157"/>
      <c r="G16" s="154"/>
      <c r="H16" s="160"/>
      <c r="I16" s="154"/>
      <c r="J16" s="154"/>
      <c r="K16" s="76" t="s">
        <v>247</v>
      </c>
      <c r="L16" s="75" t="s">
        <v>248</v>
      </c>
      <c r="M16" s="153"/>
      <c r="N16" s="78">
        <v>3874378.61</v>
      </c>
      <c r="O16" s="78">
        <v>39135.14</v>
      </c>
      <c r="P16" s="78">
        <v>3874378.61</v>
      </c>
      <c r="Q16" s="78">
        <v>39135.14</v>
      </c>
      <c r="R16" s="80" t="s">
        <v>239</v>
      </c>
      <c r="S16" s="75" t="s">
        <v>225</v>
      </c>
      <c r="T16" s="75" t="s">
        <v>219</v>
      </c>
      <c r="U16" s="75">
        <v>3</v>
      </c>
      <c r="V16" s="75" t="s">
        <v>219</v>
      </c>
      <c r="W16" s="75" t="s">
        <v>219</v>
      </c>
      <c r="X16" s="153"/>
      <c r="Y16" s="154"/>
      <c r="Z16" s="81" t="s">
        <v>291</v>
      </c>
      <c r="AA16" s="91"/>
      <c r="AB16" s="92"/>
    </row>
    <row r="17" spans="1:28" s="93" customFormat="1" ht="81.75" customHeight="1" x14ac:dyDescent="0.35">
      <c r="A17" s="164"/>
      <c r="B17" s="164"/>
      <c r="C17" s="168"/>
      <c r="D17" s="157"/>
      <c r="E17" s="157"/>
      <c r="F17" s="157"/>
      <c r="G17" s="154"/>
      <c r="H17" s="160"/>
      <c r="I17" s="154"/>
      <c r="J17" s="154"/>
      <c r="K17" s="76" t="s">
        <v>249</v>
      </c>
      <c r="L17" s="75" t="s">
        <v>229</v>
      </c>
      <c r="M17" s="153"/>
      <c r="N17" s="78">
        <v>1460402.78</v>
      </c>
      <c r="O17" s="78">
        <v>14751.55</v>
      </c>
      <c r="P17" s="78">
        <v>1460402.78</v>
      </c>
      <c r="Q17" s="78">
        <v>14751.55</v>
      </c>
      <c r="R17" s="80" t="s">
        <v>239</v>
      </c>
      <c r="S17" s="75" t="s">
        <v>225</v>
      </c>
      <c r="T17" s="75" t="s">
        <v>225</v>
      </c>
      <c r="U17" s="75">
        <v>2</v>
      </c>
      <c r="V17" s="75" t="s">
        <v>225</v>
      </c>
      <c r="W17" s="75" t="s">
        <v>219</v>
      </c>
      <c r="X17" s="153"/>
      <c r="Y17" s="154"/>
      <c r="Z17" s="81" t="s">
        <v>250</v>
      </c>
      <c r="AA17" s="91"/>
      <c r="AB17" s="92"/>
    </row>
    <row r="18" spans="1:28" s="93" customFormat="1" ht="60" customHeight="1" x14ac:dyDescent="0.35">
      <c r="A18" s="164"/>
      <c r="B18" s="164"/>
      <c r="C18" s="168"/>
      <c r="D18" s="157"/>
      <c r="E18" s="157"/>
      <c r="F18" s="157"/>
      <c r="G18" s="154"/>
      <c r="H18" s="160"/>
      <c r="I18" s="154"/>
      <c r="J18" s="154"/>
      <c r="K18" s="76" t="s">
        <v>251</v>
      </c>
      <c r="L18" s="76" t="s">
        <v>222</v>
      </c>
      <c r="M18" s="153"/>
      <c r="N18" s="78">
        <v>1407515.86</v>
      </c>
      <c r="O18" s="78">
        <v>14217.34</v>
      </c>
      <c r="P18" s="78">
        <v>1407515.86</v>
      </c>
      <c r="Q18" s="78">
        <v>14217.34</v>
      </c>
      <c r="R18" s="76" t="s">
        <v>239</v>
      </c>
      <c r="S18" s="75" t="s">
        <v>225</v>
      </c>
      <c r="T18" s="75" t="s">
        <v>225</v>
      </c>
      <c r="U18" s="75"/>
      <c r="V18" s="75" t="s">
        <v>225</v>
      </c>
      <c r="W18" s="75" t="s">
        <v>219</v>
      </c>
      <c r="X18" s="153"/>
      <c r="Y18" s="154"/>
      <c r="Z18" s="81" t="s">
        <v>250</v>
      </c>
      <c r="AA18" s="91"/>
      <c r="AB18" s="92"/>
    </row>
    <row r="19" spans="1:28" s="93" customFormat="1" ht="26" x14ac:dyDescent="0.35">
      <c r="A19" s="154"/>
      <c r="B19" s="165"/>
      <c r="C19" s="165"/>
      <c r="D19" s="154"/>
      <c r="E19" s="154"/>
      <c r="F19" s="154"/>
      <c r="G19" s="154"/>
      <c r="H19" s="160"/>
      <c r="I19" s="154"/>
      <c r="J19" s="154"/>
      <c r="K19" s="76" t="s">
        <v>252</v>
      </c>
      <c r="L19" s="75" t="s">
        <v>253</v>
      </c>
      <c r="M19" s="153"/>
      <c r="N19" s="82">
        <v>348841.35</v>
      </c>
      <c r="O19" s="82">
        <v>3523.65</v>
      </c>
      <c r="P19" s="82">
        <v>348841.35</v>
      </c>
      <c r="Q19" s="82">
        <v>3523.65</v>
      </c>
      <c r="R19" s="76" t="s">
        <v>239</v>
      </c>
      <c r="S19" s="75" t="s">
        <v>225</v>
      </c>
      <c r="T19" s="75" t="s">
        <v>225</v>
      </c>
      <c r="U19" s="75"/>
      <c r="V19" s="75" t="s">
        <v>219</v>
      </c>
      <c r="W19" s="75" t="s">
        <v>225</v>
      </c>
      <c r="X19" s="153"/>
      <c r="Y19" s="154"/>
      <c r="Z19" s="81" t="s">
        <v>254</v>
      </c>
    </row>
    <row r="20" spans="1:28" s="93" customFormat="1" ht="26.5" x14ac:dyDescent="0.35">
      <c r="A20" s="154"/>
      <c r="B20" s="165"/>
      <c r="C20" s="165"/>
      <c r="D20" s="154"/>
      <c r="E20" s="154"/>
      <c r="F20" s="154"/>
      <c r="G20" s="154"/>
      <c r="H20" s="160"/>
      <c r="I20" s="154"/>
      <c r="J20" s="154"/>
      <c r="K20" s="76" t="s">
        <v>255</v>
      </c>
      <c r="L20" s="76" t="s">
        <v>256</v>
      </c>
      <c r="M20" s="153"/>
      <c r="N20" s="82">
        <v>8716780.1999999993</v>
      </c>
      <c r="O20" s="82">
        <v>88048.28</v>
      </c>
      <c r="P20" s="82">
        <v>8716780.1999999993</v>
      </c>
      <c r="Q20" s="82">
        <v>88048.28</v>
      </c>
      <c r="R20" s="94" t="s">
        <v>257</v>
      </c>
      <c r="S20" s="75" t="s">
        <v>225</v>
      </c>
      <c r="T20" s="75" t="s">
        <v>225</v>
      </c>
      <c r="U20" s="75"/>
      <c r="V20" s="75" t="s">
        <v>219</v>
      </c>
      <c r="W20" s="75" t="s">
        <v>225</v>
      </c>
      <c r="X20" s="153"/>
      <c r="Y20" s="154"/>
      <c r="Z20" s="95" t="s">
        <v>258</v>
      </c>
    </row>
    <row r="21" spans="1:28" s="93" customFormat="1" ht="52" x14ac:dyDescent="0.35">
      <c r="A21" s="154"/>
      <c r="B21" s="165"/>
      <c r="C21" s="165"/>
      <c r="D21" s="154"/>
      <c r="E21" s="154"/>
      <c r="F21" s="154"/>
      <c r="G21" s="154"/>
      <c r="H21" s="160"/>
      <c r="I21" s="154"/>
      <c r="J21" s="154"/>
      <c r="K21" s="76" t="s">
        <v>259</v>
      </c>
      <c r="L21" s="75" t="s">
        <v>260</v>
      </c>
      <c r="M21" s="153"/>
      <c r="N21" s="82">
        <v>1245521.6399999999</v>
      </c>
      <c r="O21" s="82">
        <v>12581.03</v>
      </c>
      <c r="P21" s="82">
        <v>1245521.6399999999</v>
      </c>
      <c r="Q21" s="82">
        <v>12581.03</v>
      </c>
      <c r="R21" s="76" t="s">
        <v>261</v>
      </c>
      <c r="S21" s="75" t="s">
        <v>225</v>
      </c>
      <c r="T21" s="75" t="s">
        <v>225</v>
      </c>
      <c r="U21" s="75"/>
      <c r="V21" s="75" t="s">
        <v>219</v>
      </c>
      <c r="W21" s="75" t="s">
        <v>225</v>
      </c>
      <c r="X21" s="154"/>
      <c r="Y21" s="154"/>
      <c r="Z21" s="94" t="s">
        <v>262</v>
      </c>
    </row>
    <row r="22" spans="1:28" s="93" customFormat="1" ht="39.5" x14ac:dyDescent="0.35">
      <c r="A22" s="154"/>
      <c r="B22" s="165"/>
      <c r="C22" s="165"/>
      <c r="D22" s="154"/>
      <c r="E22" s="154"/>
      <c r="F22" s="154"/>
      <c r="G22" s="154"/>
      <c r="H22" s="160"/>
      <c r="I22" s="154"/>
      <c r="J22" s="154"/>
      <c r="K22" s="95" t="s">
        <v>263</v>
      </c>
      <c r="L22" s="94" t="s">
        <v>264</v>
      </c>
      <c r="M22" s="153"/>
      <c r="N22" s="82">
        <v>534387.65</v>
      </c>
      <c r="O22" s="82">
        <v>5397.85</v>
      </c>
      <c r="P22" s="82">
        <v>534387.65</v>
      </c>
      <c r="Q22" s="82">
        <v>5397.85</v>
      </c>
      <c r="R22" s="76" t="s">
        <v>261</v>
      </c>
      <c r="S22" s="75" t="s">
        <v>225</v>
      </c>
      <c r="T22" s="75" t="s">
        <v>225</v>
      </c>
      <c r="U22" s="75"/>
      <c r="V22" s="75" t="s">
        <v>219</v>
      </c>
      <c r="W22" s="75" t="s">
        <v>219</v>
      </c>
      <c r="X22" s="154"/>
      <c r="Y22" s="154"/>
      <c r="Z22" s="81" t="s">
        <v>265</v>
      </c>
    </row>
    <row r="23" spans="1:28" s="93" customFormat="1" ht="26.5" x14ac:dyDescent="0.35">
      <c r="A23" s="154"/>
      <c r="B23" s="165"/>
      <c r="C23" s="165"/>
      <c r="D23" s="154"/>
      <c r="E23" s="154"/>
      <c r="F23" s="154"/>
      <c r="G23" s="154"/>
      <c r="H23" s="160"/>
      <c r="I23" s="154"/>
      <c r="J23" s="154"/>
      <c r="K23" s="95" t="s">
        <v>266</v>
      </c>
      <c r="L23" s="94" t="s">
        <v>267</v>
      </c>
      <c r="M23" s="153"/>
      <c r="N23" s="82">
        <v>500878.86</v>
      </c>
      <c r="O23" s="82">
        <v>5059.38</v>
      </c>
      <c r="P23" s="82">
        <v>500878.86</v>
      </c>
      <c r="Q23" s="82">
        <v>5059.38</v>
      </c>
      <c r="R23" s="76" t="s">
        <v>261</v>
      </c>
      <c r="S23" s="75" t="s">
        <v>225</v>
      </c>
      <c r="T23" s="75" t="s">
        <v>225</v>
      </c>
      <c r="U23" s="75"/>
      <c r="V23" s="75" t="s">
        <v>219</v>
      </c>
      <c r="W23" s="75" t="s">
        <v>225</v>
      </c>
      <c r="X23" s="154"/>
      <c r="Y23" s="154"/>
      <c r="Z23" s="75" t="s">
        <v>268</v>
      </c>
    </row>
    <row r="24" spans="1:28" s="93" customFormat="1" ht="39.5" x14ac:dyDescent="0.35">
      <c r="A24" s="154"/>
      <c r="B24" s="165"/>
      <c r="C24" s="165"/>
      <c r="D24" s="154"/>
      <c r="E24" s="154"/>
      <c r="F24" s="154"/>
      <c r="G24" s="154"/>
      <c r="H24" s="160"/>
      <c r="I24" s="154"/>
      <c r="J24" s="154"/>
      <c r="K24" s="95" t="s">
        <v>269</v>
      </c>
      <c r="L24" s="94" t="s">
        <v>270</v>
      </c>
      <c r="M24" s="153"/>
      <c r="N24" s="82">
        <v>499196.06</v>
      </c>
      <c r="O24" s="82">
        <v>5042.38</v>
      </c>
      <c r="P24" s="82">
        <v>499196.06</v>
      </c>
      <c r="Q24" s="82">
        <v>5042.38</v>
      </c>
      <c r="R24" s="76" t="s">
        <v>261</v>
      </c>
      <c r="S24" s="75" t="s">
        <v>225</v>
      </c>
      <c r="T24" s="75" t="s">
        <v>225</v>
      </c>
      <c r="U24" s="75"/>
      <c r="V24" s="75" t="s">
        <v>219</v>
      </c>
      <c r="W24" s="75" t="s">
        <v>225</v>
      </c>
      <c r="X24" s="154"/>
      <c r="Y24" s="154"/>
      <c r="Z24" s="75" t="s">
        <v>271</v>
      </c>
    </row>
    <row r="25" spans="1:28" s="93" customFormat="1" x14ac:dyDescent="0.35">
      <c r="A25" s="154"/>
      <c r="B25" s="165"/>
      <c r="C25" s="165"/>
      <c r="D25" s="154"/>
      <c r="E25" s="154"/>
      <c r="F25" s="154"/>
      <c r="G25" s="154"/>
      <c r="H25" s="160"/>
      <c r="I25" s="154"/>
      <c r="J25" s="154"/>
      <c r="K25" s="95" t="s">
        <v>272</v>
      </c>
      <c r="L25" s="94" t="s">
        <v>229</v>
      </c>
      <c r="M25" s="153"/>
      <c r="N25" s="82">
        <v>19649.22</v>
      </c>
      <c r="O25" s="82">
        <v>198.48</v>
      </c>
      <c r="P25" s="82">
        <v>19649.22</v>
      </c>
      <c r="Q25" s="82">
        <v>198.48</v>
      </c>
      <c r="R25" s="76" t="s">
        <v>261</v>
      </c>
      <c r="S25" s="75" t="s">
        <v>225</v>
      </c>
      <c r="T25" s="75" t="s">
        <v>225</v>
      </c>
      <c r="U25" s="75"/>
      <c r="V25" s="75" t="s">
        <v>219</v>
      </c>
      <c r="W25" s="75" t="s">
        <v>225</v>
      </c>
      <c r="X25" s="154"/>
      <c r="Y25" s="154"/>
      <c r="Z25" s="75" t="s">
        <v>273</v>
      </c>
    </row>
    <row r="26" spans="1:28" s="93" customFormat="1" ht="26.5" x14ac:dyDescent="0.35">
      <c r="A26" s="155"/>
      <c r="B26" s="166"/>
      <c r="C26" s="166"/>
      <c r="D26" s="155"/>
      <c r="E26" s="155"/>
      <c r="F26" s="155"/>
      <c r="G26" s="155"/>
      <c r="H26" s="161"/>
      <c r="I26" s="155"/>
      <c r="J26" s="155"/>
      <c r="K26" s="95" t="s">
        <v>274</v>
      </c>
      <c r="L26" s="94" t="s">
        <v>275</v>
      </c>
      <c r="M26" s="163"/>
      <c r="N26" s="82">
        <v>19245.599999999999</v>
      </c>
      <c r="O26" s="82">
        <v>194.4</v>
      </c>
      <c r="P26" s="82">
        <v>19245.599999999999</v>
      </c>
      <c r="Q26" s="82">
        <v>194.4</v>
      </c>
      <c r="R26" s="76" t="s">
        <v>257</v>
      </c>
      <c r="S26" s="75" t="s">
        <v>225</v>
      </c>
      <c r="T26" s="75" t="s">
        <v>225</v>
      </c>
      <c r="U26" s="75"/>
      <c r="V26" s="75" t="s">
        <v>225</v>
      </c>
      <c r="W26" s="75" t="s">
        <v>219</v>
      </c>
      <c r="X26" s="155"/>
      <c r="Y26" s="155"/>
      <c r="Z26" s="75" t="s">
        <v>276</v>
      </c>
    </row>
    <row r="27" spans="1:28" s="93" customFormat="1" ht="54" customHeight="1" x14ac:dyDescent="0.35">
      <c r="A27" s="76" t="s">
        <v>217</v>
      </c>
      <c r="B27" s="76" t="s">
        <v>146</v>
      </c>
      <c r="C27" s="76" t="s">
        <v>232</v>
      </c>
      <c r="D27" s="76" t="s">
        <v>219</v>
      </c>
      <c r="E27" s="76" t="s">
        <v>71</v>
      </c>
      <c r="F27" s="76" t="s">
        <v>70</v>
      </c>
      <c r="G27" s="76" t="s">
        <v>277</v>
      </c>
      <c r="H27" s="76" t="s">
        <v>229</v>
      </c>
      <c r="I27" s="76"/>
      <c r="J27" s="76"/>
      <c r="K27" s="76"/>
      <c r="L27" s="76"/>
      <c r="M27" s="76" t="s">
        <v>278</v>
      </c>
      <c r="N27" s="96">
        <v>94423999.969999999</v>
      </c>
      <c r="O27" s="96">
        <v>37868675.030000001</v>
      </c>
      <c r="P27" s="96">
        <v>20000000</v>
      </c>
      <c r="Q27" s="96">
        <v>0</v>
      </c>
      <c r="R27" s="76" t="s">
        <v>279</v>
      </c>
      <c r="S27" s="76" t="s">
        <v>219</v>
      </c>
      <c r="T27" s="76" t="s">
        <v>219</v>
      </c>
      <c r="U27" s="76">
        <v>5</v>
      </c>
      <c r="V27" s="76" t="s">
        <v>219</v>
      </c>
      <c r="W27" s="76" t="s">
        <v>225</v>
      </c>
      <c r="X27" s="76" t="s">
        <v>219</v>
      </c>
      <c r="Y27" s="76" t="s">
        <v>226</v>
      </c>
      <c r="Z27" s="76" t="s">
        <v>279</v>
      </c>
    </row>
    <row r="28" spans="1:28" x14ac:dyDescent="0.35">
      <c r="E28" s="83"/>
      <c r="F28" s="83"/>
      <c r="H28"/>
    </row>
  </sheetData>
  <mergeCells count="30">
    <mergeCell ref="L5:L6"/>
    <mergeCell ref="A3:F3"/>
    <mergeCell ref="A5:A6"/>
    <mergeCell ref="B5:B6"/>
    <mergeCell ref="C5:C6"/>
    <mergeCell ref="E5:E6"/>
    <mergeCell ref="F5:F6"/>
    <mergeCell ref="G5:G6"/>
    <mergeCell ref="H5:H6"/>
    <mergeCell ref="I5:I6"/>
    <mergeCell ref="J5:J6"/>
    <mergeCell ref="K5:K6"/>
    <mergeCell ref="M5:M6"/>
    <mergeCell ref="N5:O5"/>
    <mergeCell ref="P5:Q5"/>
    <mergeCell ref="R5:R6"/>
    <mergeCell ref="T5:U5"/>
    <mergeCell ref="A10:A26"/>
    <mergeCell ref="B10:B26"/>
    <mergeCell ref="C10:C26"/>
    <mergeCell ref="D10:D26"/>
    <mergeCell ref="E10:E26"/>
    <mergeCell ref="X10:X26"/>
    <mergeCell ref="Y10:Y26"/>
    <mergeCell ref="F10:F26"/>
    <mergeCell ref="G10:G26"/>
    <mergeCell ref="H10:H26"/>
    <mergeCell ref="I10:I26"/>
    <mergeCell ref="J10:J26"/>
    <mergeCell ref="M10:M2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FFABC-3C8A-4996-B836-D2D7B836BBF1}">
  <dimension ref="A1:E31"/>
  <sheetViews>
    <sheetView tabSelected="1" workbookViewId="0">
      <selection activeCell="A21" sqref="A21:A22"/>
    </sheetView>
  </sheetViews>
  <sheetFormatPr defaultRowHeight="14.5" x14ac:dyDescent="0.35"/>
  <cols>
    <col min="1" max="1" width="68.26953125" customWidth="1"/>
    <col min="2" max="2" width="40.453125" customWidth="1"/>
    <col min="3" max="3" width="31" customWidth="1"/>
  </cols>
  <sheetData>
    <row r="1" spans="1:5" s="87" customFormat="1" ht="24.75" customHeight="1" x14ac:dyDescent="0.35">
      <c r="A1" s="6" t="s">
        <v>29</v>
      </c>
      <c r="B1" s="6" t="s">
        <v>287</v>
      </c>
      <c r="C1"/>
      <c r="D1"/>
      <c r="E1"/>
    </row>
    <row r="2" spans="1:5" ht="27" customHeight="1" x14ac:dyDescent="0.35">
      <c r="A2" s="6"/>
    </row>
    <row r="3" spans="1:5" s="87" customFormat="1" ht="27" customHeight="1" x14ac:dyDescent="0.35">
      <c r="A3" s="6" t="s">
        <v>281</v>
      </c>
      <c r="B3" s="88"/>
      <c r="C3"/>
      <c r="D3"/>
      <c r="E3"/>
    </row>
    <row r="4" spans="1:5" s="25" customFormat="1" ht="10.5" customHeight="1" thickBot="1" x14ac:dyDescent="0.4">
      <c r="A4" s="6"/>
      <c r="B4" s="88"/>
      <c r="C4"/>
      <c r="D4"/>
      <c r="E4"/>
    </row>
    <row r="5" spans="1:5" s="16" customFormat="1" ht="13.5" customHeight="1" x14ac:dyDescent="0.35">
      <c r="A5" s="180" t="s">
        <v>282</v>
      </c>
      <c r="B5" s="176" t="s">
        <v>292</v>
      </c>
      <c r="C5"/>
      <c r="D5"/>
      <c r="E5"/>
    </row>
    <row r="6" spans="1:5" s="25" customFormat="1" x14ac:dyDescent="0.35">
      <c r="A6" s="181"/>
      <c r="B6" s="177"/>
      <c r="C6"/>
      <c r="D6"/>
      <c r="E6"/>
    </row>
    <row r="7" spans="1:5" x14ac:dyDescent="0.35">
      <c r="A7" s="29">
        <v>1</v>
      </c>
      <c r="B7" s="30">
        <v>2</v>
      </c>
    </row>
    <row r="8" spans="1:5" ht="19.5" customHeight="1" thickBot="1" x14ac:dyDescent="0.4">
      <c r="A8" s="97" t="s">
        <v>283</v>
      </c>
      <c r="B8" s="98">
        <v>0</v>
      </c>
    </row>
    <row r="9" spans="1:5" x14ac:dyDescent="0.35">
      <c r="A9" s="6"/>
      <c r="B9" s="88"/>
    </row>
    <row r="10" spans="1:5" ht="15" thickBot="1" x14ac:dyDescent="0.4">
      <c r="A10" s="6"/>
      <c r="B10" s="88"/>
    </row>
    <row r="11" spans="1:5" ht="15" customHeight="1" x14ac:dyDescent="0.35">
      <c r="A11" s="185" t="s">
        <v>282</v>
      </c>
      <c r="B11" s="186" t="s">
        <v>317</v>
      </c>
      <c r="C11" s="187" t="s">
        <v>318</v>
      </c>
    </row>
    <row r="12" spans="1:5" ht="20.5" customHeight="1" x14ac:dyDescent="0.35">
      <c r="A12" s="188"/>
      <c r="B12" s="189"/>
      <c r="C12" s="190"/>
    </row>
    <row r="13" spans="1:5" x14ac:dyDescent="0.35">
      <c r="A13" s="191">
        <v>1</v>
      </c>
      <c r="B13" s="192">
        <v>2</v>
      </c>
      <c r="C13" s="193">
        <v>3</v>
      </c>
    </row>
    <row r="14" spans="1:5" ht="29.25" customHeight="1" x14ac:dyDescent="0.35">
      <c r="A14" s="194" t="s">
        <v>293</v>
      </c>
      <c r="B14" s="195">
        <v>0</v>
      </c>
      <c r="C14" s="196">
        <v>0</v>
      </c>
    </row>
    <row r="15" spans="1:5" ht="31.5" customHeight="1" x14ac:dyDescent="0.35">
      <c r="A15" s="194" t="s">
        <v>294</v>
      </c>
      <c r="B15" s="195">
        <v>0</v>
      </c>
      <c r="C15" s="196">
        <v>0</v>
      </c>
    </row>
    <row r="16" spans="1:5" ht="31.5" customHeight="1" x14ac:dyDescent="0.35">
      <c r="A16" s="194" t="s">
        <v>295</v>
      </c>
      <c r="B16" s="195">
        <v>0</v>
      </c>
      <c r="C16" s="196">
        <v>0</v>
      </c>
    </row>
    <row r="17" spans="1:3" ht="31.5" customHeight="1" x14ac:dyDescent="0.35">
      <c r="A17" s="194" t="s">
        <v>296</v>
      </c>
      <c r="B17" s="195">
        <v>0</v>
      </c>
      <c r="C17" s="196">
        <v>0</v>
      </c>
    </row>
    <row r="18" spans="1:3" ht="24" x14ac:dyDescent="0.35">
      <c r="A18" s="197" t="s">
        <v>319</v>
      </c>
      <c r="B18" s="195">
        <v>4</v>
      </c>
      <c r="C18" s="196">
        <v>1</v>
      </c>
    </row>
    <row r="19" spans="1:3" ht="24.5" thickBot="1" x14ac:dyDescent="0.4">
      <c r="A19" s="198" t="s">
        <v>320</v>
      </c>
      <c r="B19" s="199">
        <v>253848408.93000001</v>
      </c>
      <c r="C19" s="200">
        <v>54839254.130000003</v>
      </c>
    </row>
    <row r="20" spans="1:3" x14ac:dyDescent="0.35">
      <c r="A20" s="5"/>
      <c r="B20" s="99"/>
      <c r="C20" s="99"/>
    </row>
    <row r="21" spans="1:3" x14ac:dyDescent="0.35">
      <c r="A21" s="201" t="s">
        <v>321</v>
      </c>
    </row>
    <row r="22" spans="1:3" ht="35.5" x14ac:dyDescent="0.35">
      <c r="A22" s="201" t="s">
        <v>322</v>
      </c>
    </row>
    <row r="23" spans="1:3" ht="18.75" customHeight="1" x14ac:dyDescent="0.35"/>
    <row r="25" spans="1:3" ht="14.5" customHeight="1" x14ac:dyDescent="0.35">
      <c r="A25" s="6" t="s">
        <v>284</v>
      </c>
    </row>
    <row r="26" spans="1:3" ht="14.5" customHeight="1" x14ac:dyDescent="0.35"/>
    <row r="28" spans="1:3" x14ac:dyDescent="0.35">
      <c r="A28" s="178" t="s">
        <v>282</v>
      </c>
    </row>
    <row r="29" spans="1:3" ht="15" thickBot="1" x14ac:dyDescent="0.4">
      <c r="A29" s="179"/>
    </row>
    <row r="30" spans="1:3" ht="24" x14ac:dyDescent="0.35">
      <c r="A30" s="90" t="s">
        <v>297</v>
      </c>
      <c r="B30" s="89" t="s">
        <v>285</v>
      </c>
    </row>
    <row r="31" spans="1:3" x14ac:dyDescent="0.35">
      <c r="A31" s="90" t="s">
        <v>286</v>
      </c>
      <c r="B31" s="89" t="s">
        <v>316</v>
      </c>
    </row>
  </sheetData>
  <mergeCells count="6">
    <mergeCell ref="C11:C12"/>
    <mergeCell ref="A28:A29"/>
    <mergeCell ref="A5:A6"/>
    <mergeCell ref="B5:B6"/>
    <mergeCell ref="A11:A12"/>
    <mergeCell ref="B11: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Nazwane zakresy</vt:lpstr>
      </vt:variant>
      <vt:variant>
        <vt:i4>4</vt:i4>
      </vt:variant>
    </vt:vector>
  </HeadingPairs>
  <TitlesOfParts>
    <vt:vector size="10" baseType="lpstr">
      <vt:lpstr>PD_alokacja</vt:lpstr>
      <vt:lpstr>lubuskie_PD</vt:lpstr>
      <vt:lpstr>lubuskie_REALIZACJA_K</vt:lpstr>
      <vt:lpstr>lubuskie_REALIZACJA_P</vt:lpstr>
      <vt:lpstr>LK projekty COVID </vt:lpstr>
      <vt:lpstr>LK_efekty i ewaluacje_KE</vt:lpstr>
      <vt:lpstr>lubuskie_PD!Obszar_wydruku</vt:lpstr>
      <vt:lpstr>lubuskie_REALIZACJA_K!Obszar_wydruku</vt:lpstr>
      <vt:lpstr>lubuskie_REALIZACJA_P!Obszar_wydruku</vt:lpstr>
      <vt:lpstr>PD_alokacja!Obszar_wydruku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Bielawska-Zatyka Dorota</cp:lastModifiedBy>
  <dcterms:created xsi:type="dcterms:W3CDTF">2017-09-14T07:20:33Z</dcterms:created>
  <dcterms:modified xsi:type="dcterms:W3CDTF">2021-06-02T05:37:25Z</dcterms:modified>
</cp:coreProperties>
</file>